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9" i="11"/>
  <c r="C28" i="8" s="1"/>
  <c r="C11" i="17" l="1"/>
  <c r="K10" i="17" s="1"/>
  <c r="C13" i="19"/>
  <c r="C27" i="19" s="1"/>
  <c r="E27" i="19" l="1"/>
  <c r="E37" i="19" s="1"/>
  <c r="C34" i="8" s="1"/>
  <c r="E34" i="8" s="1"/>
  <c r="E11" i="17"/>
  <c r="G11" i="17" s="1"/>
  <c r="I11" i="17" s="1"/>
  <c r="K11" i="17" s="1"/>
  <c r="F9" i="7" l="1"/>
  <c r="F10" i="7"/>
  <c r="F11" i="7"/>
  <c r="F13" i="7" s="1"/>
  <c r="C9" i="12" l="1"/>
  <c r="C32" i="8" s="1"/>
  <c r="E32" i="8" s="1"/>
  <c r="C9" i="13" l="1"/>
  <c r="C26" i="8" s="1"/>
  <c r="F8" i="2" l="1"/>
  <c r="F8" i="7"/>
  <c r="F12" i="7" s="1"/>
  <c r="F12" i="2" l="1"/>
  <c r="C9" i="10" s="1"/>
  <c r="C15" i="11" l="1"/>
  <c r="C29" i="8" s="1"/>
  <c r="C15" i="13"/>
  <c r="C27" i="8" s="1"/>
  <c r="C14" i="4"/>
  <c r="C25" i="8" s="1"/>
  <c r="C22" i="3"/>
  <c r="C23" i="8" s="1"/>
  <c r="F14" i="7"/>
  <c r="C18" i="8" s="1"/>
  <c r="C16" i="3"/>
  <c r="C22" i="8" s="1"/>
  <c r="C10" i="3"/>
  <c r="C21" i="8" s="1"/>
  <c r="C8" i="4"/>
  <c r="C24" i="8" s="1"/>
  <c r="C10" i="10"/>
  <c r="C17" i="8" s="1"/>
  <c r="F14" i="2"/>
  <c r="C16" i="8" s="1"/>
  <c r="C19" i="8" l="1"/>
  <c r="E19" i="8" s="1"/>
  <c r="C30" i="8"/>
  <c r="E30" i="8" s="1"/>
  <c r="A1" i="8"/>
  <c r="C9" i="16" l="1"/>
  <c r="C13" i="15" l="1"/>
  <c r="C15" i="15" s="1"/>
  <c r="C11" i="8" s="1"/>
  <c r="C7" i="8"/>
  <c r="C20" i="16"/>
  <c r="C9" i="8" s="1"/>
  <c r="C8" i="15" l="1"/>
  <c r="C9" i="15" s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<sst xmlns="http://schemas.openxmlformats.org/spreadsheetml/2006/main" count="377" uniqueCount="202">
  <si>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</si>
  <si>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</si>
  <si>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</si>
  <si>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</si>
  <si>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</si>
  <si>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</si>
  <si>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</si>
  <si>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</si>
  <si>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</si>
  <si>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</si>
  <si>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</si>
  <si>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</si>
  <si>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</si>
  <si>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</si>
  <si>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</si>
  <si>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</si>
  <si>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</si>
  <si>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</si>
  <si>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</si>
  <si>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</si>
  <si>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</si>
  <si>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</si>
  <si>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</si>
  <si>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</si>
  <si>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</si>
  <si>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</si>
  <si>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</si>
  <si>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</si>
  <si>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</si>
  <si>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</si>
  <si>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</si>
  <si>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</si>
  <si>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</si>
  <si>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</si>
  <si>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</si>
  <si>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</si>
  <si>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</si>
  <si>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</si>
  <si>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</si>
  <si>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</si>
  <si>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</si>
  <si>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</si>
  <si>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</si>
  <si>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</si>
  <si>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</si>
  <si>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</si>
  <si>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</si>
  <si>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</si>
  <si>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</si>
  <si>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</si>
  <si>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</si>
  <si>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</si>
  <si>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</si>
  <si>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</si>
  <si>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</si>
  <si>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</si>
  <si>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</si>
  <si>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</si>
  <si>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</si>
  <si>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</si>
  <si>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</si>
  <si>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</si>
  <si>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</si>
  <si>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</si>
  <si>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</si>
  <si>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</si>
  <si>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</si>
  <si>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</si>
  <si>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</si>
  <si>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</si>
  <si>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</si>
  <si>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</si>
  <si>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</si>
  <si>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</si>
  <si>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</si>
  <si>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</si>
  <si>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</si>
  <si>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</si>
  <si>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</si>
  <si>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</si>
  <si>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</si>
  <si>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</si>
  <si>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</si>
  <si>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</si>
  <si>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</si>
  <si>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</si>
  <si>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</si>
  <si>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</si>
  <si>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</si>
  <si>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</si>
  <si>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</si>
  <si>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</si>
  <si>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</si>
  <si>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</si>
  <si>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</si>
  <si>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</si>
  <si>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</si>
  <si>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</si>
  <si>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</si>
  <si>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</si>
  <si>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</si>
  <si>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</si>
  <si>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</si>
  <si>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</si>
  <si>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</si>
  <si>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</si>
  <si>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</si>
  <si>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</si>
  <si>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</si>
  <si>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</si>
  <si>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</si>
  <si>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</si>
  <si>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</si>
  <si>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</si>
  <si>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</si>
  <si>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</si>
  <si>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</si>
  <si>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</si>
  <si>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</si>
  <si>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</si>
  <si>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</si>
  <si>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</si>
  <si>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</si>
  <si>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</si>
  <si>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</si>
  <si>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</si>
  <si>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</si>
  <si>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</si>
  <si>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</si>
  <si>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</si>
  <si>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</si>
  <si>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</si>
  <si>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</si>
  <si>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</si>
  <si>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</si>
  <si>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</si>
  <si>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</si>
  <si>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</si>
  <si>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</si>
  <si>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</si>
  <si>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</si>
  <si>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</si>
  <si>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</si>
  <si>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</si>
  <si>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</si>
  <si>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</si>
  <si>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</si>
  <si>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</si>
  <si>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</si>
  <si>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</si>
  <si>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</si>
  <si>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</si>
  <si>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</si>
  <si>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</si>
  <si>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</si>
  <si>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</si>
  <si>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</si>
  <si>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</si>
  <si>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</si>
  <si>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</si>
  <si>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</si>
  <si>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</si>
  <si>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</si>
  <si>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</si>
  <si>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</si>
  <si>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</si>
  <si>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</si>
  <si>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</si>
  <si>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</si>
  <si>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</si>
  <si>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</si>
  <si>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</si>
  <si>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</si>
  <si>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</si>
  <si>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</si>
  <si>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</si>
  <si>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</si>
  <si>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</si>
  <si>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</si>
  <si>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</si>
  <si>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</si>
  <si>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</si>
  <si>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</si>
  <si>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</si>
  <si>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</si>
  <si>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</si>
  <si>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</si>
  <si>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</si>
  <si>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Gasdisponering, Mek/EL</t>
  </si>
  <si>
    <t>Efterklaringstanke, Mek/El</t>
  </si>
  <si>
    <t>Indløb med riste, SRO</t>
  </si>
  <si>
    <t>Beluftningstanke, SRO</t>
  </si>
  <si>
    <t>2014</t>
  </si>
  <si>
    <t>20</t>
  </si>
  <si>
    <t>10</t>
  </si>
  <si>
    <t>Indløb med riste, Konstruktioner</t>
  </si>
  <si>
    <t>Indløb med riste, Mek/EL</t>
  </si>
  <si>
    <t>Ejendomsskatter</t>
  </si>
  <si>
    <t>Spildevandsafgift</t>
  </si>
  <si>
    <t>Tillæg for gennemførte investeringer i 2010-2014</t>
  </si>
  <si>
    <t>Hunseby Renseanlæg</t>
  </si>
  <si>
    <t>S050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</si>
</sst>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200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201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Hunseby Renseanlæg</v>
      </c>
      <c r="B1" s="56"/>
      <c r="C1" s="56"/>
      <c r="D1" s="56"/>
      <c r="E1" s="56"/>
    </row>
    <row r="2" spans="1:5" x14ac:dyDescent="0.25">
      <c r="A2" s="222" t="str">
        <f>'1. Forside'!A2</f>
        <v>S050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Hunseby Renseanlæg</v>
      </c>
      <c r="B1" s="26"/>
      <c r="C1" s="26"/>
      <c r="D1" s="26"/>
      <c r="E1" s="26"/>
    </row>
    <row r="2" spans="1:5" x14ac:dyDescent="0.25">
      <c r="A2" s="223" t="str">
        <f>'1. Forside'!A2</f>
        <v>S050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Hunseby Renseanlæg</v>
      </c>
      <c r="B1" s="26"/>
      <c r="C1" s="26"/>
      <c r="D1" s="26"/>
      <c r="E1" s="26"/>
    </row>
    <row r="2" spans="1:5" x14ac:dyDescent="0.25">
      <c r="A2" s="223" t="str">
        <f>'1. Forside'!A2</f>
        <v>S050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-10000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-6838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-10000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3162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Hunseby Renseanlæg</v>
      </c>
      <c r="B1" s="26"/>
      <c r="C1" s="26"/>
      <c r="D1" s="26"/>
      <c r="E1" s="26"/>
    </row>
    <row r="2" spans="1:5" x14ac:dyDescent="0.25">
      <c r="A2" s="223" t="str">
        <f>'1. Forside'!A2</f>
        <v>S050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-1570291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-1570291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Hunseby Renseanlæg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9759567.9267133884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1171139.3207239311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264711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7105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345500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1788455.3207239311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-1988537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-991195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-2979732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-1191276.6792760689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7661090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7661090</v>
      </c>
      <c r="D36" s="79" t="s">
        <v>0</v>
      </c>
      <c r="E36" s="10">
        <f>-C36</f>
        <v>-7661090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2098477.9267133884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Hunseby Renseanlæg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S050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1780512</v>
      </c>
      <c r="D7" s="224" t="s">
        <v>0</v>
      </c>
      <c r="E7" s="225">
        <v>1576964.2785693146</v>
      </c>
      <c r="F7" s="224" t="s">
        <v>0</v>
      </c>
      <c r="G7" s="225">
        <v>648854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1293210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-487302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1780512</v>
      </c>
      <c r="D11" s="228" t="s">
        <v>0</v>
      </c>
      <c r="E11" s="55">
        <f>C11+E7-E8-E9</f>
        <v>2064266.2785693146</v>
      </c>
      <c r="F11" s="228" t="s">
        <v>0</v>
      </c>
      <c r="G11" s="55">
        <f>E11+G7-G8-G9</f>
        <v>2713120.2785693146</v>
      </c>
      <c r="H11" s="228" t="s">
        <v>0</v>
      </c>
      <c r="I11" s="55">
        <f>G11+I7-I8-I9</f>
        <v>2713120.2785693146</v>
      </c>
      <c r="J11" s="228" t="s">
        <v>0</v>
      </c>
      <c r="K11" s="55">
        <f>K7-K8-K9+K10+I11</f>
        <v>2225818.2785693146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Hunseby Renseanlæg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6076486.3286078954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-23090.648048710002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-303824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5749571.6805591853</v>
      </c>
      <c r="D13" s="79" t="s">
        <v>0</v>
      </c>
      <c r="E13" s="6">
        <f>C13</f>
        <v>5749571.6805591853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1171139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199</v>
      </c>
      <c r="C16" s="14">
        <f>'6. Gennemførte investeringer'!F14</f>
        <v>873656.50777777773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1101143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investeringer'!F14</f>
        <v>85000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3230938.5077777775</v>
      </c>
      <c r="D19" s="79" t="s">
        <v>0</v>
      </c>
      <c r="E19" s="8">
        <f>C19</f>
        <v>3230938.5077777775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890000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25000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81081.37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-10000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3162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989243.37</v>
      </c>
      <c r="D30" s="79" t="s">
        <v>0</v>
      </c>
      <c r="E30" s="6">
        <f>C30</f>
        <v>989243.37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2098477.9267133884</v>
      </c>
      <c r="D34" s="79" t="s">
        <v>0</v>
      </c>
      <c r="E34" s="12">
        <f>C34</f>
        <v>2098477.9267133884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12068231.48505035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2856194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4.2252842366626187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Hunseby Renseanlæg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S050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6076486.3286078954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6076486.3286078954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6076486.3286078954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-23090.648048710002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Hunseby Renseanlæg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3616724.6627874193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6053395.6805591853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6076486.3286078954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1612699.4716125356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303824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Hunseby Renseanlæg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47740772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1171139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1171139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Hunseby Renseanlæg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S050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192</v>
      </c>
      <c r="D8" s="31" t="s">
        <v>193</v>
      </c>
      <c r="E8" s="32">
        <v>904310</v>
      </c>
      <c r="F8" s="34">
        <f t="shared" ref="F8" si="0">E8/D8</f>
        <v>45215.5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192</v>
      </c>
      <c r="D9" s="31" t="s">
        <v>193</v>
      </c>
      <c r="E9" s="32">
        <v>65772</v>
      </c>
      <c r="F9" s="34">
        <f t="shared" ref="F9:F11" si="1">E9/D9</f>
        <v>3288.6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192</v>
      </c>
      <c r="D10" s="31" t="s">
        <v>194</v>
      </c>
      <c r="E10" s="32">
        <v>3301530</v>
      </c>
      <c r="F10" s="34">
        <f t="shared" si="1"/>
        <v>330153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192</v>
      </c>
      <c r="D11" s="31" t="s">
        <v>194</v>
      </c>
      <c r="E11" s="32">
        <v>2432474</v>
      </c>
      <c r="F11" s="34">
        <f t="shared" si="1"/>
        <v>243247.4</v>
      </c>
      <c r="G11" s="35" t="s">
        <v>0</v>
      </c>
      <c r="H11" s="26"/>
    </row>
    <row r="12" spans="1:8" s="150" customFormat="1" x14ac:dyDescent="0.25">
      <c r="A12" s="26"/>
      <c r="B12" s="23" t="s">
        <v>72</v>
      </c>
      <c r="C12" s="160"/>
      <c r="D12" s="160"/>
      <c r="E12" s="160"/>
      <c r="F12" s="36">
        <f>SUM(F8:F11)</f>
        <v>621904.5</v>
      </c>
      <c r="G12" s="37" t="s">
        <v>0</v>
      </c>
      <c r="H12" s="26"/>
    </row>
    <row r="13" spans="1:8" s="150" customFormat="1" x14ac:dyDescent="0.25">
      <c r="A13" s="26"/>
      <c r="B13" s="107" t="s">
        <v>136</v>
      </c>
      <c r="C13" s="161"/>
      <c r="D13" s="161"/>
      <c r="E13" s="161"/>
      <c r="F13" s="66">
        <v>251752.00777777779</v>
      </c>
      <c r="G13" s="37" t="s">
        <v>0</v>
      </c>
      <c r="H13" s="26"/>
    </row>
    <row r="14" spans="1:8" s="150" customFormat="1" x14ac:dyDescent="0.25">
      <c r="A14" s="26"/>
      <c r="B14" s="39" t="s">
        <v>69</v>
      </c>
      <c r="C14" s="162"/>
      <c r="D14" s="162"/>
      <c r="E14" s="163"/>
      <c r="F14" s="38">
        <f>F12+F13</f>
        <v>873656.50777777773</v>
      </c>
      <c r="G14" s="38" t="s">
        <v>0</v>
      </c>
      <c r="H14" s="26"/>
    </row>
    <row r="15" spans="1:8" s="150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50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50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50" customFormat="1" hidden="1" x14ac:dyDescent="0.25"/>
    <row r="19" spans="1:8" s="150" customFormat="1" hidden="1" x14ac:dyDescent="0.25"/>
    <row r="20" spans="1:8" s="150" customFormat="1" hidden="1" x14ac:dyDescent="0.25"/>
    <row r="21" spans="1:8" s="150" customFormat="1" ht="14.45" hidden="1" customHeight="1" x14ac:dyDescent="0.25"/>
    <row r="22" spans="1:8" s="150" customFormat="1" ht="14.45" hidden="1" customHeight="1" x14ac:dyDescent="0.25"/>
    <row r="23" spans="1:8" s="150" customFormat="1" ht="15" hidden="1" customHeight="1" x14ac:dyDescent="0.25"/>
    <row r="24" spans="1:8" s="150" customFormat="1" ht="15" hidden="1" customHeight="1" x14ac:dyDescent="0.25"/>
    <row r="25" spans="1:8" s="150" customFormat="1" ht="15" hidden="1" customHeight="1" x14ac:dyDescent="0.25"/>
    <row r="26" spans="1:8" s="150" customFormat="1" ht="15" hidden="1" customHeight="1" x14ac:dyDescent="0.25"/>
    <row r="27" spans="1:8" s="150" customFormat="1" ht="15" hidden="1" customHeight="1" x14ac:dyDescent="0.25"/>
    <row r="28" spans="1:8" s="150" customFormat="1" hidden="1" x14ac:dyDescent="0.25"/>
    <row r="29" spans="1:8" s="150" customFormat="1" hidden="1" x14ac:dyDescent="0.25"/>
    <row r="30" spans="1:8" s="150" customFormat="1" hidden="1" x14ac:dyDescent="0.25"/>
    <row r="31" spans="1:8" s="150" customFormat="1" hidden="1" x14ac:dyDescent="0.25"/>
    <row r="32" spans="1:8" s="150" customFormat="1" hidden="1" x14ac:dyDescent="0.25"/>
    <row r="33" s="150" customFormat="1" hidden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Hunseby Renseanlæg</v>
      </c>
      <c r="B1" s="164"/>
      <c r="C1" s="164"/>
      <c r="D1" s="164"/>
      <c r="E1" s="164"/>
    </row>
    <row r="2" spans="1:5" x14ac:dyDescent="0.25">
      <c r="A2" s="1" t="str">
        <f>'1. Forside'!A2</f>
        <v>S050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72916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69750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investeringer'!F12</f>
        <v>621904.5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1101143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Hunseby Renseanlæg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S050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195</v>
      </c>
      <c r="C8" s="30">
        <v>2015</v>
      </c>
      <c r="D8" s="31">
        <v>60</v>
      </c>
      <c r="E8" s="32">
        <v>1600000</v>
      </c>
      <c r="F8" s="45">
        <f>E8/D8</f>
        <v>26666.666666666668</v>
      </c>
      <c r="G8" s="35" t="s">
        <v>0</v>
      </c>
      <c r="H8" s="26"/>
    </row>
    <row r="9" spans="1:8" s="150" customFormat="1" x14ac:dyDescent="0.25">
      <c r="A9" s="26"/>
      <c r="B9" s="29" t="s">
        <v>196</v>
      </c>
      <c r="C9" s="30">
        <v>2015</v>
      </c>
      <c r="D9" s="31">
        <v>20</v>
      </c>
      <c r="E9" s="32">
        <v>300000</v>
      </c>
      <c r="F9" s="45">
        <f>E9/D9</f>
        <v>15000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>
        <v>2015</v>
      </c>
      <c r="D10" s="31">
        <v>10</v>
      </c>
      <c r="E10" s="32">
        <v>100000</v>
      </c>
      <c r="F10" s="45">
        <f>E10/D10</f>
        <v>10000</v>
      </c>
      <c r="G10" s="35" t="s">
        <v>0</v>
      </c>
      <c r="H10" s="26"/>
    </row>
    <row r="11" spans="1:8" s="150" customFormat="1" x14ac:dyDescent="0.25">
      <c r="A11" s="26"/>
      <c r="B11" s="29" t="s">
        <v>195</v>
      </c>
      <c r="C11" s="30">
        <v>2016</v>
      </c>
      <c r="D11" s="31">
        <v>60</v>
      </c>
      <c r="E11" s="32">
        <v>2000000</v>
      </c>
      <c r="F11" s="45">
        <f>E11/D11</f>
        <v>33333.333333333336</v>
      </c>
      <c r="G11" s="35" t="s">
        <v>0</v>
      </c>
      <c r="H11" s="26"/>
    </row>
    <row r="12" spans="1:8" s="150" customFormat="1" x14ac:dyDescent="0.25">
      <c r="A12" s="26"/>
      <c r="B12" s="109" t="s">
        <v>73</v>
      </c>
      <c r="C12" s="167"/>
      <c r="D12" s="168"/>
      <c r="E12" s="169"/>
      <c r="F12" s="46">
        <f>SUMIF(C8:C11,"2015",F8:F11)</f>
        <v>51666.666666666672</v>
      </c>
      <c r="G12" s="47" t="s">
        <v>0</v>
      </c>
      <c r="H12" s="26"/>
    </row>
    <row r="13" spans="1:8" s="150" customFormat="1" x14ac:dyDescent="0.25">
      <c r="A13" s="26"/>
      <c r="B13" s="107" t="s">
        <v>134</v>
      </c>
      <c r="C13" s="170"/>
      <c r="D13" s="171"/>
      <c r="E13" s="172"/>
      <c r="F13" s="46">
        <f>SUMIF(C8:C11,"2016",F8:F11)</f>
        <v>33333.333333333336</v>
      </c>
      <c r="G13" s="47" t="s">
        <v>0</v>
      </c>
      <c r="H13" s="26"/>
    </row>
    <row r="14" spans="1:8" s="150" customFormat="1" x14ac:dyDescent="0.25">
      <c r="A14" s="26"/>
      <c r="B14" s="50" t="s">
        <v>36</v>
      </c>
      <c r="C14" s="173"/>
      <c r="D14" s="174"/>
      <c r="E14" s="174"/>
      <c r="F14" s="48">
        <f>F12+F13</f>
        <v>85000</v>
      </c>
      <c r="G14" s="49" t="s">
        <v>0</v>
      </c>
      <c r="H14" s="26"/>
    </row>
    <row r="15" spans="1:8" s="150" customFormat="1" x14ac:dyDescent="0.25">
      <c r="A15" s="26"/>
      <c r="B15" s="26"/>
      <c r="C15" s="166"/>
      <c r="D15" s="26"/>
      <c r="E15" s="26"/>
      <c r="F15" s="26"/>
      <c r="G15" s="26"/>
      <c r="H15" s="26"/>
    </row>
    <row r="16" spans="1:8" s="150" customFormat="1" x14ac:dyDescent="0.25">
      <c r="A16" s="26"/>
      <c r="B16" s="26"/>
      <c r="C16" s="166"/>
      <c r="D16" s="26"/>
      <c r="E16" s="26"/>
      <c r="F16" s="26"/>
      <c r="G16" s="26"/>
      <c r="H16" s="26"/>
    </row>
    <row r="17" spans="1:8" s="150" customFormat="1" x14ac:dyDescent="0.25">
      <c r="A17" s="26"/>
      <c r="B17" s="26"/>
      <c r="C17" s="166"/>
      <c r="D17" s="26"/>
      <c r="E17" s="26"/>
      <c r="F17" s="175"/>
      <c r="G17" s="175"/>
      <c r="H17" s="26"/>
    </row>
    <row r="18" spans="1:8" s="150" customFormat="1" hidden="1" x14ac:dyDescent="0.25">
      <c r="C18" s="176"/>
    </row>
    <row r="19" spans="1:8" s="150" customFormat="1" hidden="1" x14ac:dyDescent="0.25">
      <c r="C19" s="176"/>
    </row>
    <row r="20" spans="1:8" s="150" customFormat="1" hidden="1" x14ac:dyDescent="0.25">
      <c r="C20" s="176"/>
    </row>
    <row r="21" spans="1:8" s="150" customFormat="1" hidden="1" x14ac:dyDescent="0.25">
      <c r="C21" s="176"/>
    </row>
    <row r="22" spans="1:8" s="150" customFormat="1" hidden="1" x14ac:dyDescent="0.25">
      <c r="C22" s="17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t="12" hidden="1" customHeight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Hunseby Renseanlæg</v>
      </c>
      <c r="B1" s="56"/>
      <c r="C1" s="56"/>
      <c r="D1" s="178"/>
      <c r="E1" s="56"/>
    </row>
    <row r="2" spans="1:5" x14ac:dyDescent="0.25">
      <c r="A2" s="222" t="str">
        <f>'1. Forside'!A2</f>
        <v>S050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197</v>
      </c>
      <c r="C8" s="51">
        <v>7000</v>
      </c>
      <c r="D8" s="182" t="s">
        <v>0</v>
      </c>
      <c r="E8" s="56"/>
    </row>
    <row r="9" spans="1:5" x14ac:dyDescent="0.25">
      <c r="A9" s="56"/>
      <c r="B9" s="207" t="s">
        <v>198</v>
      </c>
      <c r="C9" s="51">
        <v>850000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890000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25000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25000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850214.37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769133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81081.37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2015-09-25T10:11:31Z</dcterms:modified>
</cp:coreProperties>
</file>