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E31" i="19" l="1"/>
  <c r="C36" i="19" l="1"/>
  <c r="E36" i="19" s="1"/>
  <c r="F26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F25" i="7" l="1"/>
  <c r="F27" i="7" s="1"/>
  <c r="F34" i="2" l="1"/>
  <c r="F35" i="2"/>
  <c r="F36" i="2"/>
  <c r="C9" i="12" l="1"/>
  <c r="C11" i="12" s="1"/>
  <c r="C32" i="8" s="1"/>
  <c r="E32" i="8" s="1"/>
  <c r="C9" i="13" l="1"/>
  <c r="C26" i="8" s="1"/>
  <c r="F8" i="2" l="1"/>
  <c r="F37" i="2" l="1"/>
  <c r="C9" i="10" s="1"/>
  <c r="C15" i="11" l="1"/>
  <c r="C29" i="8" s="1"/>
  <c r="C15" i="13"/>
  <c r="C27" i="8" s="1"/>
  <c r="C14" i="4"/>
  <c r="C25" i="8" s="1"/>
  <c r="C23" i="3"/>
  <c r="C23" i="8" s="1"/>
  <c r="F28" i="7"/>
  <c r="C18" i="8" s="1"/>
  <c r="C17" i="3"/>
  <c r="C22" i="8" s="1"/>
  <c r="C11" i="3"/>
  <c r="C21" i="8" s="1"/>
  <c r="C8" i="4"/>
  <c r="C24" i="8" s="1"/>
  <c r="C10" i="10"/>
  <c r="C17" i="8" s="1"/>
  <c r="F39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<sst xmlns="http://schemas.openxmlformats.org/spreadsheetml/2006/main" count="544" uniqueCount="227">
  <si>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</si>
  <si>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</si>
  <si>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</si>
  <si>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</si>
  <si>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</si>
  <si>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</si>
  <si>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</si>
  <si>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</si>
  <si>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</si>
  <si>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</si>
  <si>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</si>
  <si>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</si>
  <si>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</si>
  <si>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</si>
  <si>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</si>
  <si>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</si>
  <si>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</si>
  <si>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</si>
  <si>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</si>
  <si>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</si>
  <si>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</si>
  <si>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</si>
  <si>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</si>
  <si>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</si>
  <si>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</si>
  <si>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</si>
  <si>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</si>
  <si>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</si>
  <si>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</si>
  <si>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</si>
  <si>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</si>
  <si>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</si>
  <si>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</si>
  <si>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</si>
  <si>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</si>
  <si>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</si>
  <si>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</si>
  <si>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</si>
  <si>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</si>
  <si>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</si>
  <si>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</si>
  <si>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</si>
  <si>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</si>
  <si>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</si>
  <si>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</si>
  <si>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</si>
  <si>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</si>
  <si>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</si>
  <si>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</si>
  <si>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</si>
  <si>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</si>
  <si>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</si>
  <si>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</si>
  <si>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</si>
  <si>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</si>
  <si>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</si>
  <si>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</si>
  <si>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</si>
  <si>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</si>
  <si>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</si>
  <si>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</si>
  <si>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</si>
  <si>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</si>
  <si>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</si>
  <si>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</si>
  <si>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</si>
  <si>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</si>
  <si>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</si>
  <si>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</si>
  <si>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</si>
  <si>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</si>
  <si>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</si>
  <si>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</si>
  <si>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</si>
  <si>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</si>
  <si>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</si>
  <si>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</si>
  <si>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</si>
  <si>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</si>
  <si>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</si>
  <si>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</si>
  <si>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</si>
  <si>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</si>
  <si>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</si>
  <si>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</si>
  <si>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</si>
  <si>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</si>
  <si>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</si>
  <si>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</si>
  <si>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</si>
  <si>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</si>
  <si>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</si>
  <si>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</si>
  <si>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</si>
  <si>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</si>
  <si>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</si>
  <si>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</si>
  <si>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</si>
  <si>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</si>
  <si>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</si>
  <si>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</si>
  <si>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</si>
  <si>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</si>
  <si>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</si>
  <si>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</si>
  <si>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</si>
  <si>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</si>
  <si>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</si>
  <si>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</si>
  <si>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</si>
  <si>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</si>
  <si>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</si>
  <si>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</si>
  <si>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</si>
  <si>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</si>
  <si>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</si>
  <si>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</si>
  <si>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</si>
  <si>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</si>
  <si>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</si>
  <si>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</si>
  <si>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</si>
  <si>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</si>
  <si>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</si>
  <si>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</si>
  <si>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</si>
  <si>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</si>
  <si>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</si>
  <si>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</si>
  <si>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</si>
  <si>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</si>
  <si>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</si>
  <si>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</si>
  <si>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</si>
  <si>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</si>
  <si>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</si>
  <si>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</si>
  <si>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</si>
  <si>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</si>
  <si>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</si>
  <si>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</si>
  <si>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</si>
  <si>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</si>
  <si>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</si>
  <si>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</si>
  <si>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</si>
  <si>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</si>
  <si>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</si>
  <si>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</si>
  <si>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</si>
  <si>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</si>
  <si>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</si>
  <si>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</si>
  <si>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</si>
  <si>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</si>
  <si>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</si>
  <si>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</si>
  <si>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</si>
  <si>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</si>
  <si>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</si>
  <si>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</si>
  <si>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</si>
  <si>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</si>
  <si>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</si>
  <si>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</si>
  <si>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</si>
  <si>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</si>
  <si>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</si>
  <si>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</si>
  <si>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</si>
  <si>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</si>
  <si>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</si>
  <si>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</si>
  <si>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</si>
  <si>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</si>
  <si>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</si>
  <si>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</si>
  <si>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</si>
  <si>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</si>
  <si>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</si>
  <si>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</si>
  <si>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</si>
  <si>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</si>
  <si>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</si>
  <si>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</si>
  <si>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</si>
  <si>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</si>
  <si>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</si>
  <si>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Blokhus Bæk (godkendt i PL 2013)</t>
  </si>
  <si>
    <t>Indløb med riste, SRO</t>
  </si>
  <si>
    <t>Forsinkelsesbassiner, lukkede med automatisk rensning og SRO Miljøklasse A (500-1.000 m3) - Mek/EL</t>
  </si>
  <si>
    <t>Slutafvanding, slam - højteknologisk (centrifuger), Mek/El</t>
  </si>
  <si>
    <t>Indløb med riste, Mek/EL</t>
  </si>
  <si>
    <t>Efterklaringstanke, Mek/El</t>
  </si>
  <si>
    <t>Værksteder, garager</t>
  </si>
  <si>
    <t>Ø 500 mm &lt; Ledningsnet ≤ Ø 800 mm</t>
  </si>
  <si>
    <t>Stik</t>
  </si>
  <si>
    <t xml:space="preserve">Ledningsnet ≤ Ø 200 mm </t>
  </si>
  <si>
    <t>Overbygning</t>
  </si>
  <si>
    <t>Pumpeinstallation Miljøklasse A (100-300 l/s) - Mek/EL</t>
  </si>
  <si>
    <t>Pumpeinstallation Miljøklasse A (100-300 l/s) - SRO</t>
  </si>
  <si>
    <t xml:space="preserve">Ø 200 mm &lt; Ledningsnet ≤ Ø 500 mm </t>
  </si>
  <si>
    <t>Pumpestationer m. overbygning (&lt; 20 m2), Konstruktioner</t>
  </si>
  <si>
    <t>Pumpestationer m. overbygning (&lt; 20 m2), Mek/EL</t>
  </si>
  <si>
    <t>Pumpestationer m. overbygning (&lt; 20 m2), SRO</t>
  </si>
  <si>
    <t>Pumpestationer i brønde (&lt; 6,25 m2), Mek/EL</t>
  </si>
  <si>
    <t>Pumpestationer i brønde (&lt; 6,25 m2), SRO</t>
  </si>
  <si>
    <t>Køretøjer, personbil</t>
  </si>
  <si>
    <t>Hjemmeside</t>
  </si>
  <si>
    <t>2014</t>
  </si>
  <si>
    <t>10</t>
  </si>
  <si>
    <t>20</t>
  </si>
  <si>
    <t>75</t>
  </si>
  <si>
    <t>50</t>
  </si>
  <si>
    <t>5</t>
  </si>
  <si>
    <t>Ejendomsskatter</t>
  </si>
  <si>
    <t>Selskabsskatter</t>
  </si>
  <si>
    <t>Spildevandsafgift</t>
  </si>
  <si>
    <t>2015</t>
  </si>
  <si>
    <t>Jordbassin Klasse A</t>
  </si>
  <si>
    <t>Efterklaringstanke, Konstruktioner</t>
  </si>
  <si>
    <t>60</t>
  </si>
  <si>
    <t>2016</t>
  </si>
  <si>
    <t>Indløb med riste, Konstruktioner</t>
  </si>
  <si>
    <t>Jammerbugt Forsyning AS</t>
  </si>
  <si>
    <t>S054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</si>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</sst>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2"/>
      <color rgb="FF000000"/>
      <name val="Times New Roman"/>
      <family val="1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7" fillId="0" borderId="0" xfId="0" applyFont="1" applyAlignment="1">
      <alignment vertic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0" t="s">
        <v>58</v>
      </c>
      <c r="E8" s="230"/>
      <c r="F8" s="230"/>
      <c r="G8" s="123"/>
      <c r="H8" s="123"/>
      <c r="I8" s="123"/>
    </row>
    <row r="9" spans="1:9" x14ac:dyDescent="0.25">
      <c r="A9" s="121"/>
      <c r="B9" s="121"/>
      <c r="C9" s="121"/>
      <c r="D9" s="241" t="s">
        <v>107</v>
      </c>
      <c r="E9" s="241"/>
      <c r="F9" s="24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1" t="s">
        <v>59</v>
      </c>
      <c r="E13" s="231"/>
      <c r="F13" s="23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2" t="s">
        <v>60</v>
      </c>
      <c r="E16" s="233"/>
      <c r="F16" s="234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5" t="s">
        <v>2</v>
      </c>
      <c r="E17" s="236"/>
      <c r="F17" s="237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5" t="s">
        <v>132</v>
      </c>
      <c r="E18" s="236"/>
      <c r="F18" s="237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8" t="s">
        <v>44</v>
      </c>
      <c r="E19" s="239"/>
      <c r="F19" s="240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8" t="s">
        <v>61</v>
      </c>
      <c r="E20" s="239"/>
      <c r="F20" s="240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8" t="s">
        <v>88</v>
      </c>
      <c r="E21" s="239"/>
      <c r="F21" s="240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8" t="s">
        <v>62</v>
      </c>
      <c r="E22" s="239"/>
      <c r="F22" s="240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0" t="s">
        <v>42</v>
      </c>
      <c r="E23" s="261"/>
      <c r="F23" s="26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7" t="s">
        <v>63</v>
      </c>
      <c r="E24" s="258"/>
      <c r="F24" s="25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4" t="s">
        <v>64</v>
      </c>
      <c r="E25" s="255"/>
      <c r="F25" s="25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1" t="s">
        <v>43</v>
      </c>
      <c r="E26" s="252"/>
      <c r="F26" s="25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8" t="s">
        <v>65</v>
      </c>
      <c r="E27" s="249"/>
      <c r="F27" s="25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2" t="s">
        <v>142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5" t="s">
        <v>143</v>
      </c>
      <c r="E29" s="246"/>
      <c r="F29" s="24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Jammerbugt Forsyning AS</v>
      </c>
      <c r="B1" s="56"/>
      <c r="C1" s="56"/>
      <c r="D1" s="56"/>
      <c r="E1" s="56"/>
    </row>
    <row r="2" spans="1:5" x14ac:dyDescent="0.25">
      <c r="A2" s="222" t="str">
        <f>'1. Forside'!A2</f>
        <v>S054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122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Jammerbugt Forsyning AS</v>
      </c>
      <c r="B1" s="26"/>
      <c r="C1" s="26"/>
      <c r="D1" s="26"/>
      <c r="E1" s="26"/>
    </row>
    <row r="2" spans="1:5" x14ac:dyDescent="0.25">
      <c r="A2" s="223" t="str">
        <f>'1. Forside'!A2</f>
        <v>S054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121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155</v>
      </c>
      <c r="C7" s="274"/>
      <c r="D7" s="275"/>
      <c r="E7" s="26"/>
    </row>
    <row r="8" spans="1:5" ht="15.75" x14ac:dyDescent="0.25">
      <c r="A8" s="26"/>
      <c r="B8" s="229" t="s">
        <v>188</v>
      </c>
      <c r="C8" s="51">
        <v>80000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80000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3" t="s">
        <v>156</v>
      </c>
      <c r="C12" s="274"/>
      <c r="D12" s="275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80000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-80000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Jammerbugt Forsyning AS</v>
      </c>
      <c r="B1" s="26"/>
      <c r="C1" s="26"/>
      <c r="D1" s="26"/>
      <c r="E1" s="26"/>
    </row>
    <row r="2" spans="1:5" x14ac:dyDescent="0.25">
      <c r="A2" s="223" t="str">
        <f>'1. Forside'!A2</f>
        <v>S054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120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165000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785000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-620000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-620707.21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-1145162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524454.79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Jammerbugt Forsyning AS</v>
      </c>
      <c r="B1" s="26"/>
      <c r="C1" s="26"/>
      <c r="D1" s="26"/>
      <c r="E1" s="26"/>
    </row>
    <row r="2" spans="1:5" x14ac:dyDescent="0.25">
      <c r="A2" s="223" t="str">
        <f>'1. Forside'!A2</f>
        <v>S054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119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-37657000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-18492301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-19164699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-3832939.8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Jammerbugt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118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69303591.046486661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42358503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1901844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487389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1230000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45977736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1089608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98000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1187608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7484222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-36783860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-1682110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-38465970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16183596</v>
      </c>
      <c r="D27" s="79" t="s">
        <v>0</v>
      </c>
      <c r="E27" s="10">
        <f>IF(C27&lt;0,0,-C27)</f>
        <v>-16183596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49767261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49767261</v>
      </c>
      <c r="D36" s="79" t="s">
        <v>0</v>
      </c>
      <c r="E36" s="10">
        <f>-C36</f>
        <v>-49767261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3352734.0464866608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Jammerbugt 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S054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168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749457</v>
      </c>
      <c r="D7" s="224" t="s">
        <v>0</v>
      </c>
      <c r="E7" s="225">
        <v>2307431</v>
      </c>
      <c r="F7" s="224" t="s">
        <v>0</v>
      </c>
      <c r="G7" s="225">
        <v>4427334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7484222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749457</v>
      </c>
      <c r="D11" s="228" t="s">
        <v>0</v>
      </c>
      <c r="E11" s="55">
        <f>C11+E7-E8-E9</f>
        <v>3056888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Jammerbugt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24659989.580833599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-93707.960407167673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-480253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24086028.620426431</v>
      </c>
      <c r="D13" s="79" t="s">
        <v>0</v>
      </c>
      <c r="E13" s="6">
        <f>C13</f>
        <v>24086028.620426431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41955361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226</v>
      </c>
      <c r="C16" s="14">
        <f>'6. Gennemførte investeringer'!F39</f>
        <v>4047983.3410666669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671464.79546666704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investeringer'!F28</f>
        <v>1330150.0000000002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48004959.136533335</v>
      </c>
      <c r="D19" s="79" t="s">
        <v>0</v>
      </c>
      <c r="E19" s="8">
        <f>C19</f>
        <v>48004959.136533335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1948676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129500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409617.3899999999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80000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-80000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-620000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524454.79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2392248.1799999997</v>
      </c>
      <c r="D30" s="79" t="s">
        <v>0</v>
      </c>
      <c r="E30" s="6">
        <f>C30</f>
        <v>2392248.1799999997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-3832939.8</v>
      </c>
      <c r="D32" s="79" t="s">
        <v>0</v>
      </c>
      <c r="E32" s="10">
        <f>C32</f>
        <v>-3832939.8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3352734.0464866608</v>
      </c>
      <c r="D34" s="79" t="s">
        <v>0</v>
      </c>
      <c r="E34" s="12">
        <f>C34</f>
        <v>3352734.0464866608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74003030.183446437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1568129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47.191927566830557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Jammerbugt Forsyning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S054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128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24659989.580833599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24659989.580833599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24659989.580833599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-93707.960407167673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Jammerbugt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19604691.71676271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24566281.620426431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24659989.580833599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1921013.1883469373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480253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Jammerbugt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126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1887782056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41955361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41955361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topLeftCell="A17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Jammerbugt Forsyning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130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189</v>
      </c>
      <c r="C8" s="30" t="s">
        <v>209</v>
      </c>
      <c r="D8" s="31" t="s">
        <v>210</v>
      </c>
      <c r="E8" s="32">
        <v>1237436.57</v>
      </c>
      <c r="F8" s="34">
        <f t="shared" ref="F8:F36" si="0">E8/D8</f>
        <v>123743.65700000001</v>
      </c>
      <c r="G8" s="35" t="s">
        <v>0</v>
      </c>
      <c r="H8" s="26"/>
    </row>
    <row r="9" spans="1:8" s="150" customFormat="1" ht="26.25" x14ac:dyDescent="0.25">
      <c r="A9" s="26"/>
      <c r="B9" s="29" t="s">
        <v>190</v>
      </c>
      <c r="C9" s="30" t="s">
        <v>209</v>
      </c>
      <c r="D9" s="31" t="s">
        <v>211</v>
      </c>
      <c r="E9" s="32">
        <v>331345.05</v>
      </c>
      <c r="F9" s="34">
        <f t="shared" ref="F9:F33" si="1">E9/D9</f>
        <v>16567.252499999999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209</v>
      </c>
      <c r="D10" s="31" t="s">
        <v>211</v>
      </c>
      <c r="E10" s="32">
        <v>1903188.7</v>
      </c>
      <c r="F10" s="34">
        <f t="shared" si="1"/>
        <v>95159.434999999998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209</v>
      </c>
      <c r="D11" s="31" t="s">
        <v>211</v>
      </c>
      <c r="E11" s="32">
        <v>73047.37</v>
      </c>
      <c r="F11" s="34">
        <f t="shared" si="1"/>
        <v>3652.3684999999996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209</v>
      </c>
      <c r="D12" s="31" t="s">
        <v>211</v>
      </c>
      <c r="E12" s="32">
        <v>105085.24</v>
      </c>
      <c r="F12" s="34">
        <f t="shared" si="1"/>
        <v>5254.2620000000006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209</v>
      </c>
      <c r="D13" s="31" t="s">
        <v>212</v>
      </c>
      <c r="E13" s="32">
        <v>891916.41</v>
      </c>
      <c r="F13" s="34">
        <f t="shared" si="1"/>
        <v>11892.218800000001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209</v>
      </c>
      <c r="D14" s="31" t="s">
        <v>211</v>
      </c>
      <c r="E14" s="32">
        <v>821769.28</v>
      </c>
      <c r="F14" s="34">
        <f t="shared" si="1"/>
        <v>41088.464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209</v>
      </c>
      <c r="D15" s="31" t="s">
        <v>211</v>
      </c>
      <c r="E15" s="32">
        <v>428612.6</v>
      </c>
      <c r="F15" s="34">
        <f t="shared" si="1"/>
        <v>21430.629999999997</v>
      </c>
      <c r="G15" s="35" t="s">
        <v>0</v>
      </c>
      <c r="H15" s="26"/>
    </row>
    <row r="16" spans="1:8" s="150" customFormat="1" x14ac:dyDescent="0.25">
      <c r="A16" s="26"/>
      <c r="B16" s="29" t="s">
        <v>195</v>
      </c>
      <c r="C16" s="30" t="s">
        <v>209</v>
      </c>
      <c r="D16" s="31" t="s">
        <v>212</v>
      </c>
      <c r="E16" s="32">
        <v>8388227.8300000001</v>
      </c>
      <c r="F16" s="34">
        <f t="shared" si="1"/>
        <v>111843.03773333333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209</v>
      </c>
      <c r="D17" s="31" t="s">
        <v>212</v>
      </c>
      <c r="E17" s="32">
        <v>252660.49</v>
      </c>
      <c r="F17" s="34">
        <f t="shared" si="1"/>
        <v>3368.8065333333334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209</v>
      </c>
      <c r="D18" s="31" t="s">
        <v>212</v>
      </c>
      <c r="E18" s="32">
        <v>1814134.48</v>
      </c>
      <c r="F18" s="34">
        <f t="shared" si="1"/>
        <v>24188.459733333333</v>
      </c>
      <c r="G18" s="35" t="s">
        <v>0</v>
      </c>
      <c r="H18" s="26"/>
    </row>
    <row r="19" spans="1:8" s="150" customFormat="1" x14ac:dyDescent="0.25">
      <c r="A19" s="26"/>
      <c r="B19" s="29" t="s">
        <v>197</v>
      </c>
      <c r="C19" s="30" t="s">
        <v>209</v>
      </c>
      <c r="D19" s="31" t="s">
        <v>212</v>
      </c>
      <c r="E19" s="32">
        <v>545148.31000000006</v>
      </c>
      <c r="F19" s="34">
        <f t="shared" si="1"/>
        <v>7268.6441333333341</v>
      </c>
      <c r="G19" s="35" t="s">
        <v>0</v>
      </c>
      <c r="H19" s="26"/>
    </row>
    <row r="20" spans="1:8" s="150" customFormat="1" x14ac:dyDescent="0.25">
      <c r="A20" s="26"/>
      <c r="B20" s="29" t="s">
        <v>198</v>
      </c>
      <c r="C20" s="30" t="s">
        <v>209</v>
      </c>
      <c r="D20" s="31" t="s">
        <v>212</v>
      </c>
      <c r="E20" s="32">
        <v>5282539.42</v>
      </c>
      <c r="F20" s="34">
        <f t="shared" si="1"/>
        <v>70433.858933333337</v>
      </c>
      <c r="G20" s="35" t="s">
        <v>0</v>
      </c>
      <c r="H20" s="26"/>
    </row>
    <row r="21" spans="1:8" s="150" customFormat="1" x14ac:dyDescent="0.25">
      <c r="A21" s="26"/>
      <c r="B21" s="29" t="s">
        <v>199</v>
      </c>
      <c r="C21" s="30" t="s">
        <v>209</v>
      </c>
      <c r="D21" s="31" t="s">
        <v>211</v>
      </c>
      <c r="E21" s="32">
        <v>1033679</v>
      </c>
      <c r="F21" s="34">
        <f t="shared" si="1"/>
        <v>51683.95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209</v>
      </c>
      <c r="D22" s="31" t="s">
        <v>210</v>
      </c>
      <c r="E22" s="32">
        <v>1081169.1499999999</v>
      </c>
      <c r="F22" s="34">
        <f t="shared" si="1"/>
        <v>108116.91499999999</v>
      </c>
      <c r="G22" s="35" t="s">
        <v>0</v>
      </c>
      <c r="H22" s="26"/>
    </row>
    <row r="23" spans="1:8" s="150" customFormat="1" x14ac:dyDescent="0.25">
      <c r="A23" s="26"/>
      <c r="B23" s="29" t="s">
        <v>201</v>
      </c>
      <c r="C23" s="30" t="s">
        <v>209</v>
      </c>
      <c r="D23" s="31" t="s">
        <v>212</v>
      </c>
      <c r="E23" s="32">
        <v>11030988.220000001</v>
      </c>
      <c r="F23" s="34">
        <f t="shared" si="1"/>
        <v>147079.84293333333</v>
      </c>
      <c r="G23" s="35" t="s">
        <v>0</v>
      </c>
      <c r="H23" s="26"/>
    </row>
    <row r="24" spans="1:8" s="150" customFormat="1" x14ac:dyDescent="0.25">
      <c r="A24" s="26"/>
      <c r="B24" s="29" t="s">
        <v>202</v>
      </c>
      <c r="C24" s="30" t="s">
        <v>209</v>
      </c>
      <c r="D24" s="31" t="s">
        <v>213</v>
      </c>
      <c r="E24" s="32">
        <v>218053.61</v>
      </c>
      <c r="F24" s="34">
        <f t="shared" si="1"/>
        <v>4361.0721999999996</v>
      </c>
      <c r="G24" s="35" t="s">
        <v>0</v>
      </c>
      <c r="H24" s="26"/>
    </row>
    <row r="25" spans="1:8" s="150" customFormat="1" x14ac:dyDescent="0.25">
      <c r="A25" s="26"/>
      <c r="B25" s="29" t="s">
        <v>203</v>
      </c>
      <c r="C25" s="30" t="s">
        <v>209</v>
      </c>
      <c r="D25" s="31" t="s">
        <v>211</v>
      </c>
      <c r="E25" s="32">
        <v>85847.88</v>
      </c>
      <c r="F25" s="34">
        <f t="shared" si="1"/>
        <v>4292.3940000000002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 t="s">
        <v>209</v>
      </c>
      <c r="D26" s="31" t="s">
        <v>210</v>
      </c>
      <c r="E26" s="32">
        <v>60093.51</v>
      </c>
      <c r="F26" s="34">
        <f t="shared" si="1"/>
        <v>6009.3510000000006</v>
      </c>
      <c r="G26" s="35" t="s">
        <v>0</v>
      </c>
      <c r="H26" s="26"/>
    </row>
    <row r="27" spans="1:8" s="150" customFormat="1" x14ac:dyDescent="0.25">
      <c r="A27" s="26"/>
      <c r="B27" s="29" t="s">
        <v>197</v>
      </c>
      <c r="C27" s="30" t="s">
        <v>209</v>
      </c>
      <c r="D27" s="31" t="s">
        <v>212</v>
      </c>
      <c r="E27" s="32">
        <v>100000</v>
      </c>
      <c r="F27" s="34">
        <f t="shared" si="1"/>
        <v>1333.3333333333333</v>
      </c>
      <c r="G27" s="35" t="s">
        <v>0</v>
      </c>
      <c r="H27" s="26"/>
    </row>
    <row r="28" spans="1:8" s="150" customFormat="1" x14ac:dyDescent="0.25">
      <c r="A28" s="26"/>
      <c r="B28" s="29" t="s">
        <v>202</v>
      </c>
      <c r="C28" s="30" t="s">
        <v>209</v>
      </c>
      <c r="D28" s="31" t="s">
        <v>213</v>
      </c>
      <c r="E28" s="32">
        <v>377738.25</v>
      </c>
      <c r="F28" s="34">
        <f t="shared" si="1"/>
        <v>7554.7650000000003</v>
      </c>
      <c r="G28" s="35" t="s">
        <v>0</v>
      </c>
      <c r="H28" s="26"/>
    </row>
    <row r="29" spans="1:8" s="150" customFormat="1" x14ac:dyDescent="0.25">
      <c r="A29" s="26"/>
      <c r="B29" s="29" t="s">
        <v>203</v>
      </c>
      <c r="C29" s="30" t="s">
        <v>209</v>
      </c>
      <c r="D29" s="31" t="s">
        <v>211</v>
      </c>
      <c r="E29" s="32">
        <v>65070.73</v>
      </c>
      <c r="F29" s="34">
        <f t="shared" si="1"/>
        <v>3253.5365000000002</v>
      </c>
      <c r="G29" s="35" t="s">
        <v>0</v>
      </c>
      <c r="H29" s="26"/>
    </row>
    <row r="30" spans="1:8" s="150" customFormat="1" x14ac:dyDescent="0.25">
      <c r="A30" s="26"/>
      <c r="B30" s="29" t="s">
        <v>204</v>
      </c>
      <c r="C30" s="30" t="s">
        <v>209</v>
      </c>
      <c r="D30" s="31" t="s">
        <v>210</v>
      </c>
      <c r="E30" s="32">
        <v>47628.05</v>
      </c>
      <c r="F30" s="34">
        <f t="shared" si="1"/>
        <v>4762.8050000000003</v>
      </c>
      <c r="G30" s="35" t="s">
        <v>0</v>
      </c>
      <c r="H30" s="26"/>
    </row>
    <row r="31" spans="1:8" s="150" customFormat="1" x14ac:dyDescent="0.25">
      <c r="A31" s="26"/>
      <c r="B31" s="29" t="s">
        <v>197</v>
      </c>
      <c r="C31" s="30" t="s">
        <v>209</v>
      </c>
      <c r="D31" s="31" t="s">
        <v>212</v>
      </c>
      <c r="E31" s="32">
        <v>493752.93</v>
      </c>
      <c r="F31" s="34">
        <f t="shared" si="1"/>
        <v>6583.3724000000002</v>
      </c>
      <c r="G31" s="35" t="s">
        <v>0</v>
      </c>
      <c r="H31" s="26"/>
    </row>
    <row r="32" spans="1:8" s="150" customFormat="1" x14ac:dyDescent="0.25">
      <c r="A32" s="26"/>
      <c r="B32" s="29" t="s">
        <v>202</v>
      </c>
      <c r="C32" s="30" t="s">
        <v>209</v>
      </c>
      <c r="D32" s="31" t="s">
        <v>213</v>
      </c>
      <c r="E32" s="32">
        <v>469850</v>
      </c>
      <c r="F32" s="34">
        <f t="shared" si="1"/>
        <v>9397</v>
      </c>
      <c r="G32" s="35" t="s">
        <v>0</v>
      </c>
      <c r="H32" s="26"/>
    </row>
    <row r="33" spans="1:8" s="150" customFormat="1" x14ac:dyDescent="0.25">
      <c r="A33" s="26"/>
      <c r="B33" s="29" t="s">
        <v>205</v>
      </c>
      <c r="C33" s="30" t="s">
        <v>209</v>
      </c>
      <c r="D33" s="31" t="s">
        <v>211</v>
      </c>
      <c r="E33" s="32">
        <v>912220.23</v>
      </c>
      <c r="F33" s="34">
        <f t="shared" si="1"/>
        <v>45611.011500000001</v>
      </c>
      <c r="G33" s="35" t="s">
        <v>0</v>
      </c>
      <c r="H33" s="26"/>
    </row>
    <row r="34" spans="1:8" s="150" customFormat="1" x14ac:dyDescent="0.25">
      <c r="A34" s="26"/>
      <c r="B34" s="29" t="s">
        <v>206</v>
      </c>
      <c r="C34" s="30" t="s">
        <v>209</v>
      </c>
      <c r="D34" s="31" t="s">
        <v>210</v>
      </c>
      <c r="E34" s="32">
        <v>282329.34000000003</v>
      </c>
      <c r="F34" s="34">
        <f t="shared" si="0"/>
        <v>28232.934000000001</v>
      </c>
      <c r="G34" s="35" t="s">
        <v>0</v>
      </c>
      <c r="H34" s="26"/>
    </row>
    <row r="35" spans="1:8" s="150" customFormat="1" x14ac:dyDescent="0.25">
      <c r="A35" s="26"/>
      <c r="B35" s="29" t="s">
        <v>207</v>
      </c>
      <c r="C35" s="30" t="s">
        <v>209</v>
      </c>
      <c r="D35" s="31" t="s">
        <v>214</v>
      </c>
      <c r="E35" s="32">
        <v>161091.6</v>
      </c>
      <c r="F35" s="34">
        <f t="shared" si="0"/>
        <v>32218.32</v>
      </c>
      <c r="G35" s="35" t="s">
        <v>0</v>
      </c>
      <c r="H35" s="26"/>
    </row>
    <row r="36" spans="1:8" s="150" customFormat="1" x14ac:dyDescent="0.25">
      <c r="A36" s="26"/>
      <c r="B36" s="29" t="s">
        <v>208</v>
      </c>
      <c r="C36" s="30" t="s">
        <v>209</v>
      </c>
      <c r="D36" s="31" t="s">
        <v>214</v>
      </c>
      <c r="E36" s="32">
        <v>37021</v>
      </c>
      <c r="F36" s="34">
        <f t="shared" si="0"/>
        <v>7404.2</v>
      </c>
      <c r="G36" s="35" t="s">
        <v>0</v>
      </c>
      <c r="H36" s="26"/>
    </row>
    <row r="37" spans="1:8" s="150" customFormat="1" x14ac:dyDescent="0.25">
      <c r="A37" s="26"/>
      <c r="B37" s="23" t="s">
        <v>72</v>
      </c>
      <c r="C37" s="160"/>
      <c r="D37" s="160"/>
      <c r="E37" s="160"/>
      <c r="F37" s="36">
        <f>SUM(F8:F36)</f>
        <v>1003785.8977333335</v>
      </c>
      <c r="G37" s="37" t="s">
        <v>0</v>
      </c>
      <c r="H37" s="26"/>
    </row>
    <row r="38" spans="1:8" s="150" customFormat="1" x14ac:dyDescent="0.25">
      <c r="A38" s="26"/>
      <c r="B38" s="107" t="s">
        <v>136</v>
      </c>
      <c r="C38" s="161"/>
      <c r="D38" s="161"/>
      <c r="E38" s="161"/>
      <c r="F38" s="66">
        <v>3044197.4433333334</v>
      </c>
      <c r="G38" s="37" t="s">
        <v>0</v>
      </c>
      <c r="H38" s="26"/>
    </row>
    <row r="39" spans="1:8" s="150" customFormat="1" x14ac:dyDescent="0.25">
      <c r="A39" s="26"/>
      <c r="B39" s="39" t="s">
        <v>69</v>
      </c>
      <c r="C39" s="162"/>
      <c r="D39" s="162"/>
      <c r="E39" s="163"/>
      <c r="F39" s="38">
        <f>F37+F38</f>
        <v>4047983.3410666669</v>
      </c>
      <c r="G39" s="38" t="s">
        <v>0</v>
      </c>
      <c r="H39" s="26"/>
    </row>
    <row r="40" spans="1:8" s="150" customFormat="1" x14ac:dyDescent="0.25">
      <c r="A40" s="26"/>
      <c r="B40" s="26"/>
      <c r="C40" s="26"/>
      <c r="D40" s="26"/>
      <c r="E40" s="26"/>
      <c r="F40" s="26"/>
      <c r="G40" s="26"/>
      <c r="H40" s="26"/>
    </row>
    <row r="41" spans="1:8" s="150" customFormat="1" x14ac:dyDescent="0.25">
      <c r="A41" s="26"/>
      <c r="B41" s="26"/>
      <c r="C41" s="26"/>
      <c r="D41" s="26"/>
      <c r="E41" s="26"/>
      <c r="F41" s="26"/>
      <c r="G41" s="26"/>
      <c r="H41" s="26"/>
    </row>
    <row r="42" spans="1:8" s="150" customFormat="1" x14ac:dyDescent="0.25">
      <c r="A42" s="26"/>
      <c r="B42" s="26"/>
      <c r="C42" s="26"/>
      <c r="D42" s="26"/>
      <c r="E42" s="26"/>
      <c r="F42" s="26"/>
      <c r="G42" s="26"/>
      <c r="H42" s="26"/>
    </row>
    <row r="43" spans="1:8" s="150" customFormat="1" hidden="1" x14ac:dyDescent="0.25"/>
    <row r="44" spans="1:8" s="150" customFormat="1" hidden="1" x14ac:dyDescent="0.25"/>
    <row r="45" spans="1:8" s="150" customFormat="1" hidden="1" x14ac:dyDescent="0.25"/>
    <row r="46" spans="1:8" s="150" customFormat="1" ht="14.45" hidden="1" customHeight="1" x14ac:dyDescent="0.25"/>
    <row r="47" spans="1:8" s="150" customFormat="1" ht="14.45" hidden="1" customHeight="1" x14ac:dyDescent="0.25"/>
    <row r="48" spans="1:8" s="150" customFormat="1" ht="15" hidden="1" customHeight="1" x14ac:dyDescent="0.25"/>
    <row r="49" s="150" customFormat="1" ht="15" hidden="1" customHeight="1" x14ac:dyDescent="0.25"/>
    <row r="50" s="150" customFormat="1" ht="15" hidden="1" customHeight="1" x14ac:dyDescent="0.25"/>
    <row r="51" s="150" customFormat="1" ht="15" hidden="1" customHeight="1" x14ac:dyDescent="0.25"/>
    <row r="52" s="150" customFormat="1" ht="15" hidden="1" customHeight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Jammerbugt Forsyning AS</v>
      </c>
      <c r="B1" s="164"/>
      <c r="C1" s="164"/>
      <c r="D1" s="164"/>
      <c r="E1" s="164"/>
    </row>
    <row r="2" spans="1:5" x14ac:dyDescent="0.25">
      <c r="A2" s="1" t="str">
        <f>'1. Forside'!A2</f>
        <v>S054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125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617664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718443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investeringer'!F37</f>
        <v>1003785.8977333335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671464.79546666704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Jammerbugt Forsyning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124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195</v>
      </c>
      <c r="C8" s="30" t="s">
        <v>218</v>
      </c>
      <c r="D8" s="31" t="s">
        <v>212</v>
      </c>
      <c r="E8" s="32">
        <v>9000000</v>
      </c>
      <c r="F8" s="45">
        <f>E8/D8</f>
        <v>120000</v>
      </c>
      <c r="G8" s="35" t="s">
        <v>0</v>
      </c>
      <c r="H8" s="26"/>
    </row>
    <row r="9" spans="1:8" s="150" customFormat="1" x14ac:dyDescent="0.25">
      <c r="A9" s="26"/>
      <c r="B9" s="29" t="s">
        <v>219</v>
      </c>
      <c r="C9" s="30" t="s">
        <v>218</v>
      </c>
      <c r="D9" s="31" t="s">
        <v>213</v>
      </c>
      <c r="E9" s="32">
        <v>1500000</v>
      </c>
      <c r="F9" s="45">
        <f t="shared" ref="F9:F24" si="0">E9/D9</f>
        <v>30000</v>
      </c>
      <c r="G9" s="35" t="s">
        <v>0</v>
      </c>
      <c r="H9" s="26"/>
    </row>
    <row r="10" spans="1:8" s="150" customFormat="1" x14ac:dyDescent="0.25">
      <c r="A10" s="26"/>
      <c r="B10" s="29" t="s">
        <v>220</v>
      </c>
      <c r="C10" s="30" t="s">
        <v>218</v>
      </c>
      <c r="D10" s="31" t="s">
        <v>221</v>
      </c>
      <c r="E10" s="32">
        <v>9000000</v>
      </c>
      <c r="F10" s="45">
        <f t="shared" si="0"/>
        <v>150000</v>
      </c>
      <c r="G10" s="35" t="s">
        <v>0</v>
      </c>
      <c r="H10" s="26"/>
    </row>
    <row r="11" spans="1:8" s="150" customFormat="1" x14ac:dyDescent="0.25">
      <c r="A11" s="26"/>
      <c r="B11" s="29" t="s">
        <v>205</v>
      </c>
      <c r="C11" s="30" t="s">
        <v>218</v>
      </c>
      <c r="D11" s="31" t="s">
        <v>211</v>
      </c>
      <c r="E11" s="32">
        <v>3895000</v>
      </c>
      <c r="F11" s="45">
        <f t="shared" si="0"/>
        <v>194750</v>
      </c>
      <c r="G11" s="35" t="s">
        <v>0</v>
      </c>
      <c r="H11" s="26"/>
    </row>
    <row r="12" spans="1:8" s="150" customFormat="1" x14ac:dyDescent="0.25">
      <c r="A12" s="26"/>
      <c r="B12" s="29" t="s">
        <v>201</v>
      </c>
      <c r="C12" s="30" t="s">
        <v>218</v>
      </c>
      <c r="D12" s="31" t="s">
        <v>212</v>
      </c>
      <c r="E12" s="32">
        <v>3000000</v>
      </c>
      <c r="F12" s="45">
        <f t="shared" si="0"/>
        <v>40000</v>
      </c>
      <c r="G12" s="35" t="s">
        <v>0</v>
      </c>
      <c r="H12" s="26"/>
    </row>
    <row r="13" spans="1:8" s="150" customFormat="1" x14ac:dyDescent="0.25">
      <c r="A13" s="26"/>
      <c r="B13" s="29" t="s">
        <v>199</v>
      </c>
      <c r="C13" s="30" t="s">
        <v>218</v>
      </c>
      <c r="D13" s="31" t="s">
        <v>211</v>
      </c>
      <c r="E13" s="32">
        <v>3500000</v>
      </c>
      <c r="F13" s="45">
        <f t="shared" si="0"/>
        <v>175000</v>
      </c>
      <c r="G13" s="35" t="s">
        <v>0</v>
      </c>
      <c r="H13" s="26"/>
    </row>
    <row r="14" spans="1:8" s="150" customFormat="1" x14ac:dyDescent="0.25">
      <c r="A14" s="26"/>
      <c r="B14" s="29" t="s">
        <v>201</v>
      </c>
      <c r="C14" s="30" t="s">
        <v>218</v>
      </c>
      <c r="D14" s="31" t="s">
        <v>212</v>
      </c>
      <c r="E14" s="32">
        <v>1000000</v>
      </c>
      <c r="F14" s="45">
        <f t="shared" si="0"/>
        <v>13333.333333333334</v>
      </c>
      <c r="G14" s="35" t="s">
        <v>0</v>
      </c>
      <c r="H14" s="26"/>
    </row>
    <row r="15" spans="1:8" s="150" customFormat="1" x14ac:dyDescent="0.25">
      <c r="A15" s="26"/>
      <c r="B15" s="29" t="s">
        <v>197</v>
      </c>
      <c r="C15" s="30" t="s">
        <v>218</v>
      </c>
      <c r="D15" s="31" t="s">
        <v>212</v>
      </c>
      <c r="E15" s="32">
        <v>600000</v>
      </c>
      <c r="F15" s="45">
        <f t="shared" si="0"/>
        <v>8000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218</v>
      </c>
      <c r="D16" s="31" t="s">
        <v>212</v>
      </c>
      <c r="E16" s="32">
        <v>700000</v>
      </c>
      <c r="F16" s="45">
        <f t="shared" si="0"/>
        <v>9333.3333333333339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218</v>
      </c>
      <c r="D17" s="31" t="s">
        <v>212</v>
      </c>
      <c r="E17" s="32">
        <v>1000000</v>
      </c>
      <c r="F17" s="45">
        <f t="shared" si="0"/>
        <v>13333.333333333334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218</v>
      </c>
      <c r="D18" s="31" t="s">
        <v>212</v>
      </c>
      <c r="E18" s="32">
        <v>1000000</v>
      </c>
      <c r="F18" s="45">
        <f t="shared" si="0"/>
        <v>13333.333333333334</v>
      </c>
      <c r="G18" s="35" t="s">
        <v>0</v>
      </c>
      <c r="H18" s="26"/>
    </row>
    <row r="19" spans="1:8" s="150" customFormat="1" x14ac:dyDescent="0.25">
      <c r="A19" s="26"/>
      <c r="B19" s="29" t="s">
        <v>197</v>
      </c>
      <c r="C19" s="30" t="s">
        <v>218</v>
      </c>
      <c r="D19" s="31" t="s">
        <v>212</v>
      </c>
      <c r="E19" s="32">
        <v>1000000</v>
      </c>
      <c r="F19" s="45">
        <f t="shared" si="0"/>
        <v>13333.333333333334</v>
      </c>
      <c r="G19" s="35" t="s">
        <v>0</v>
      </c>
      <c r="H19" s="26"/>
    </row>
    <row r="20" spans="1:8" s="150" customFormat="1" x14ac:dyDescent="0.25">
      <c r="A20" s="26"/>
      <c r="B20" s="29" t="s">
        <v>197</v>
      </c>
      <c r="C20" s="30" t="s">
        <v>218</v>
      </c>
      <c r="D20" s="31" t="s">
        <v>212</v>
      </c>
      <c r="E20" s="32">
        <v>1000000</v>
      </c>
      <c r="F20" s="45">
        <f t="shared" si="0"/>
        <v>13333.333333333334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 t="s">
        <v>218</v>
      </c>
      <c r="D21" s="31" t="s">
        <v>212</v>
      </c>
      <c r="E21" s="32">
        <v>80000</v>
      </c>
      <c r="F21" s="45">
        <f t="shared" si="0"/>
        <v>1066.6666666666667</v>
      </c>
      <c r="G21" s="35" t="s">
        <v>0</v>
      </c>
      <c r="H21" s="26"/>
    </row>
    <row r="22" spans="1:8" s="150" customFormat="1" x14ac:dyDescent="0.25">
      <c r="A22" s="26"/>
      <c r="B22" s="29" t="s">
        <v>197</v>
      </c>
      <c r="C22" s="30" t="s">
        <v>218</v>
      </c>
      <c r="D22" s="31" t="s">
        <v>212</v>
      </c>
      <c r="E22" s="32">
        <v>900000</v>
      </c>
      <c r="F22" s="45">
        <f t="shared" si="0"/>
        <v>12000</v>
      </c>
      <c r="G22" s="35" t="s">
        <v>0</v>
      </c>
      <c r="H22" s="26"/>
    </row>
    <row r="23" spans="1:8" s="150" customFormat="1" x14ac:dyDescent="0.25">
      <c r="A23" s="26"/>
      <c r="B23" s="29" t="s">
        <v>195</v>
      </c>
      <c r="C23" s="30" t="s">
        <v>222</v>
      </c>
      <c r="D23" s="31" t="s">
        <v>212</v>
      </c>
      <c r="E23" s="32">
        <v>28000000</v>
      </c>
      <c r="F23" s="45">
        <f t="shared" si="0"/>
        <v>373333.33333333331</v>
      </c>
      <c r="G23" s="35" t="s">
        <v>0</v>
      </c>
      <c r="H23" s="26"/>
    </row>
    <row r="24" spans="1:8" s="150" customFormat="1" x14ac:dyDescent="0.25">
      <c r="A24" s="26"/>
      <c r="B24" s="29" t="s">
        <v>223</v>
      </c>
      <c r="C24" s="30" t="s">
        <v>222</v>
      </c>
      <c r="D24" s="31" t="s">
        <v>221</v>
      </c>
      <c r="E24" s="32">
        <v>3000000</v>
      </c>
      <c r="F24" s="45">
        <f t="shared" si="0"/>
        <v>50000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222</v>
      </c>
      <c r="D25" s="31" t="s">
        <v>211</v>
      </c>
      <c r="E25" s="32">
        <v>2000000</v>
      </c>
      <c r="F25" s="45">
        <f t="shared" ref="F25" si="1">E25/D25</f>
        <v>100000</v>
      </c>
      <c r="G25" s="35" t="s">
        <v>0</v>
      </c>
      <c r="H25" s="26"/>
    </row>
    <row r="26" spans="1:8" s="150" customFormat="1" x14ac:dyDescent="0.25">
      <c r="A26" s="26"/>
      <c r="B26" s="109" t="s">
        <v>73</v>
      </c>
      <c r="C26" s="167"/>
      <c r="D26" s="168"/>
      <c r="E26" s="169"/>
      <c r="F26" s="46">
        <f>SUMIF(C8:C25,"2015",F8:F25)</f>
        <v>806816.66666666686</v>
      </c>
      <c r="G26" s="47" t="s">
        <v>0</v>
      </c>
      <c r="H26" s="26"/>
    </row>
    <row r="27" spans="1:8" s="150" customFormat="1" x14ac:dyDescent="0.25">
      <c r="A27" s="26"/>
      <c r="B27" s="107" t="s">
        <v>134</v>
      </c>
      <c r="C27" s="170"/>
      <c r="D27" s="171"/>
      <c r="E27" s="172"/>
      <c r="F27" s="46">
        <f>SUMIF(C8:C25,"2016",F8:F25)</f>
        <v>523333.33333333331</v>
      </c>
      <c r="G27" s="47" t="s">
        <v>0</v>
      </c>
      <c r="H27" s="26"/>
    </row>
    <row r="28" spans="1:8" s="150" customFormat="1" x14ac:dyDescent="0.25">
      <c r="A28" s="26"/>
      <c r="B28" s="50" t="s">
        <v>36</v>
      </c>
      <c r="C28" s="173"/>
      <c r="D28" s="174"/>
      <c r="E28" s="174"/>
      <c r="F28" s="48">
        <f>F26+F27</f>
        <v>1330150.0000000002</v>
      </c>
      <c r="G28" s="49" t="s">
        <v>0</v>
      </c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166"/>
      <c r="D31" s="26"/>
      <c r="E31" s="26"/>
      <c r="F31" s="175"/>
      <c r="G31" s="175"/>
      <c r="H31" s="2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t="12" hidden="1" customHeight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Jammerbugt Forsyning AS</v>
      </c>
      <c r="B1" s="56"/>
      <c r="C1" s="56"/>
      <c r="D1" s="178"/>
      <c r="E1" s="56"/>
    </row>
    <row r="2" spans="1:5" x14ac:dyDescent="0.25">
      <c r="A2" s="222" t="str">
        <f>'1. Forside'!A2</f>
        <v>S054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123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16300</v>
      </c>
      <c r="D7" s="182" t="s">
        <v>0</v>
      </c>
      <c r="E7" s="56"/>
    </row>
    <row r="8" spans="1:5" x14ac:dyDescent="0.25">
      <c r="A8" s="56"/>
      <c r="B8" s="207" t="s">
        <v>215</v>
      </c>
      <c r="C8" s="51">
        <v>68000</v>
      </c>
      <c r="D8" s="182" t="s">
        <v>0</v>
      </c>
      <c r="E8" s="56"/>
    </row>
    <row r="9" spans="1:5" x14ac:dyDescent="0.25">
      <c r="A9" s="56"/>
      <c r="B9" s="207" t="s">
        <v>216</v>
      </c>
      <c r="C9" s="51">
        <v>580000</v>
      </c>
      <c r="D9" s="182" t="s">
        <v>0</v>
      </c>
      <c r="E9" s="56"/>
    </row>
    <row r="10" spans="1:5" x14ac:dyDescent="0.25">
      <c r="A10" s="56"/>
      <c r="B10" s="207" t="s">
        <v>217</v>
      </c>
      <c r="C10" s="51">
        <v>1284376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1948676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7" t="s">
        <v>145</v>
      </c>
      <c r="C14" s="268"/>
      <c r="D14" s="269"/>
      <c r="E14" s="56"/>
    </row>
    <row r="15" spans="1:5" x14ac:dyDescent="0.25">
      <c r="A15" s="56"/>
      <c r="B15" s="53" t="s">
        <v>71</v>
      </c>
      <c r="C15" s="51">
        <v>78500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51000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129500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70" t="s">
        <v>146</v>
      </c>
      <c r="C20" s="271"/>
      <c r="D20" s="272"/>
      <c r="E20" s="56"/>
    </row>
    <row r="21" spans="1:5" x14ac:dyDescent="0.25">
      <c r="A21" s="56"/>
      <c r="B21" s="108" t="s">
        <v>147</v>
      </c>
      <c r="C21" s="19">
        <v>1619317.39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1209700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409617.3899999999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2015-09-25T10:13:24Z</dcterms:modified>
</cp:coreProperties>
</file>