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85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1" i="4" l="1"/>
  <c r="F9" i="7" l="1"/>
  <c r="F10" i="7"/>
  <c r="F11" i="7"/>
  <c r="F12" i="7"/>
  <c r="F13" i="7"/>
  <c r="F14" i="7"/>
  <c r="F15" i="7"/>
  <c r="F16" i="7"/>
  <c r="F17" i="7"/>
  <c r="F18" i="7"/>
  <c r="F9" i="2" l="1"/>
  <c r="F10" i="2"/>
  <c r="F11" i="2"/>
  <c r="F12" i="2"/>
  <c r="F13" i="2"/>
  <c r="F14" i="2"/>
  <c r="F15" i="2"/>
  <c r="F16" i="2"/>
  <c r="F17" i="2"/>
  <c r="C26" i="8" l="1"/>
  <c r="C24" i="8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21" i="16"/>
  <c r="C13" i="15"/>
  <c r="C15" i="15" s="1"/>
  <c r="C11" i="8" s="1"/>
  <c r="C9" i="11"/>
  <c r="C28" i="8" s="1"/>
  <c r="C9" i="16" l="1"/>
  <c r="C8" i="8"/>
  <c r="C7" i="8"/>
  <c r="C11" i="17"/>
  <c r="K10" i="17" s="1"/>
  <c r="C15" i="16"/>
  <c r="C13" i="19"/>
  <c r="C27" i="19" s="1"/>
  <c r="C33" i="16"/>
  <c r="C9" i="8" s="1"/>
  <c r="C16" i="16" l="1"/>
  <c r="E27" i="19"/>
  <c r="E37" i="19" s="1"/>
  <c r="C34" i="8" s="1"/>
  <c r="E34" i="8" s="1"/>
  <c r="E11" i="17"/>
  <c r="G11" i="17" s="1"/>
  <c r="I11" i="17" s="1"/>
  <c r="K11" i="17" s="1"/>
  <c r="C8" i="15"/>
  <c r="F20" i="7" l="1"/>
  <c r="C9" i="12" l="1"/>
  <c r="C11" i="12" s="1"/>
  <c r="C32" i="8" s="1"/>
  <c r="E32" i="8" s="1"/>
  <c r="C9" i="13" l="1"/>
  <c r="F8" i="2" l="1"/>
  <c r="F8" i="7"/>
  <c r="F19" i="7" s="1"/>
  <c r="F18" i="2" l="1"/>
  <c r="C9" i="10" s="1"/>
  <c r="C15" i="11" l="1"/>
  <c r="C29" i="8" s="1"/>
  <c r="C15" i="13"/>
  <c r="C27" i="8" s="1"/>
  <c r="C17" i="4"/>
  <c r="C25" i="8" s="1"/>
  <c r="C23" i="3"/>
  <c r="C23" i="8" s="1"/>
  <c r="F21" i="7"/>
  <c r="C18" i="8" s="1"/>
  <c r="C17" i="3"/>
  <c r="C22" i="8" s="1"/>
  <c r="C11" i="3"/>
  <c r="C21" i="8" s="1"/>
  <c r="C10" i="10"/>
  <c r="C17" i="8" s="1"/>
  <c r="F20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<sst xmlns="http://schemas.openxmlformats.org/spreadsheetml/2006/main" count="440" uniqueCount="224">
  <si>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</si>
  <si>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</si>
  <si>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</si>
  <si>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</si>
  <si>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</si>
  <si>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</si>
  <si>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</si>
  <si>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</si>
  <si>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</si>
  <si>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</si>
  <si>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</si>
  <si>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</si>
  <si>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</si>
  <si>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</si>
  <si>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</si>
  <si>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</si>
  <si>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</si>
  <si>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</si>
  <si>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</si>
  <si>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</si>
  <si>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</si>
  <si>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</si>
  <si>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</si>
  <si>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</si>
  <si>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</si>
  <si>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</si>
  <si>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</si>
  <si>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</si>
  <si>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</si>
  <si>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</si>
  <si>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</si>
  <si>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</si>
  <si>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</si>
  <si>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</si>
  <si>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</si>
  <si>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</si>
  <si>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</si>
  <si>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</si>
  <si>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</si>
  <si>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</si>
  <si>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</si>
  <si>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</si>
  <si>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</si>
  <si>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</si>
  <si>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</si>
  <si>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</si>
  <si>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</si>
  <si>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</si>
  <si>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</si>
  <si>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</si>
  <si>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</si>
  <si>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</si>
  <si>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</si>
  <si>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</si>
  <si>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</si>
  <si>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</si>
  <si>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</si>
  <si>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</si>
  <si>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</si>
  <si>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</si>
  <si>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</si>
  <si>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</si>
  <si>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</si>
  <si>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</si>
  <si>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</si>
  <si>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</si>
  <si>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</si>
  <si>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</si>
  <si>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</si>
  <si>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</si>
  <si>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</si>
  <si>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</si>
  <si>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</si>
  <si>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</si>
  <si>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</si>
  <si>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</si>
  <si>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</si>
  <si>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</si>
  <si>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</si>
  <si>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</si>
  <si>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</si>
  <si>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</si>
  <si>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</si>
  <si>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</si>
  <si>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</si>
  <si>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</si>
  <si>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</si>
  <si>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</si>
  <si>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</si>
  <si>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</si>
  <si>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</si>
  <si>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</si>
  <si>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</si>
  <si>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</si>
  <si>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</si>
  <si>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</si>
  <si>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</si>
  <si>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</si>
  <si>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</si>
  <si>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</si>
  <si>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</si>
  <si>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</si>
  <si>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</si>
  <si>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</si>
  <si>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</si>
  <si>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</si>
  <si>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</si>
  <si>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</si>
  <si>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</si>
  <si>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</si>
  <si>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</si>
  <si>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</si>
  <si>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</si>
  <si>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</si>
  <si>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</si>
  <si>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</si>
  <si>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</si>
  <si>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</si>
  <si>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</si>
  <si>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</si>
  <si>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</si>
  <si>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</si>
  <si>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</si>
  <si>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</si>
  <si>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</si>
  <si>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</si>
  <si>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</si>
  <si>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</si>
  <si>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</si>
  <si>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</si>
  <si>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</si>
  <si>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</si>
  <si>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</si>
  <si>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</si>
  <si>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</si>
  <si>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</si>
  <si>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</si>
  <si>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</si>
  <si>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</si>
  <si>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</si>
  <si>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</si>
  <si>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</si>
  <si>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</si>
  <si>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</si>
  <si>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</si>
  <si>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</si>
  <si>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</si>
  <si>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</si>
  <si>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</si>
  <si>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</si>
  <si>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</si>
  <si>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</si>
  <si>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</si>
  <si>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</si>
  <si>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</si>
  <si>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</si>
  <si>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</si>
  <si>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</si>
  <si>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</si>
  <si>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</si>
  <si>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</si>
  <si>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</si>
  <si>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</si>
  <si>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</si>
  <si>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</si>
  <si>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</si>
  <si>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</si>
  <si>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</si>
  <si>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</si>
  <si>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</si>
  <si>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</si>
  <si>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</si>
  <si>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</si>
  <si>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</si>
  <si>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</si>
  <si>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</si>
  <si>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</si>
  <si>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</si>
  <si>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</si>
  <si>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</si>
  <si>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</si>
  <si>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</si>
  <si>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</si>
  <si>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</si>
  <si>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</si>
  <si>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</si>
  <si>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</si>
  <si>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</si>
  <si>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</si>
  <si>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</si>
  <si>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</si>
  <si>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</si>
  <si>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</si>
  <si>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</si>
  <si>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</si>
  <si>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Administrationbygninger</t>
  </si>
  <si>
    <t>Arbejdsplads</t>
  </si>
  <si>
    <t>Beluftningstanke, Mek/EL</t>
  </si>
  <si>
    <t>Beluftningstanke, SRO</t>
  </si>
  <si>
    <t>Slutdisponering, slam - lavteknologisk (slammineralisering), Mek/EL</t>
  </si>
  <si>
    <t>Slutafvanding, slam - højteknologisk (centrifuger), Mek/El</t>
  </si>
  <si>
    <t>Sand- og fedtfang, Mek/EL</t>
  </si>
  <si>
    <t>2014</t>
  </si>
  <si>
    <t>75</t>
  </si>
  <si>
    <t>5</t>
  </si>
  <si>
    <t>20</t>
  </si>
  <si>
    <t>10</t>
  </si>
  <si>
    <t>Indløb med riste, Mek/EL</t>
  </si>
  <si>
    <t>Mindre renseanlæg &lt; 5.000 PE uden mulighed for opdeling</t>
  </si>
  <si>
    <t xml:space="preserve">Ø 200 mm &lt; Ledningsnet ≤ Ø 500 mm </t>
  </si>
  <si>
    <t>Forklaring, Konstruktioner</t>
  </si>
  <si>
    <t>Forklaring, Mek/EL</t>
  </si>
  <si>
    <t>Køretøjer, entreprenørmaskiner</t>
  </si>
  <si>
    <t>Ejendomsskatter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</si>
  <si>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</si>
  <si>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</si>
  <si>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</si>
  <si>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Kunden i centrum (kundepanel, fokusgrupper m.m.)</t>
  </si>
  <si>
    <t>Information og formidling (sociale medier)</t>
  </si>
  <si>
    <t>Ledelsessystem</t>
  </si>
  <si>
    <t>Information og formidling (Vandets Dag)</t>
  </si>
  <si>
    <t>Kalundborg Renseanlæg AS</t>
  </si>
  <si>
    <t>S055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</si>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</sst>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221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222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8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Kalundborg Renseanlæg AS</v>
      </c>
      <c r="B1" s="56"/>
      <c r="C1" s="56"/>
      <c r="D1" s="56"/>
      <c r="E1" s="56"/>
    </row>
    <row r="2" spans="1:5" x14ac:dyDescent="0.25">
      <c r="A2" s="222" t="str">
        <f>'1. Forside'!A2</f>
        <v>S055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219</v>
      </c>
      <c r="C7" s="51">
        <v>300000</v>
      </c>
      <c r="D7" s="191" t="s">
        <v>0</v>
      </c>
      <c r="E7" s="56"/>
    </row>
    <row r="8" spans="1:5" x14ac:dyDescent="0.25">
      <c r="A8" s="56"/>
      <c r="B8" s="213" t="s">
        <v>217</v>
      </c>
      <c r="C8" s="51">
        <v>52400</v>
      </c>
      <c r="D8" s="191" t="s">
        <v>0</v>
      </c>
      <c r="E8" s="56"/>
    </row>
    <row r="9" spans="1:5" x14ac:dyDescent="0.25">
      <c r="A9" s="56"/>
      <c r="B9" s="213" t="s">
        <v>220</v>
      </c>
      <c r="C9" s="51">
        <v>50000</v>
      </c>
      <c r="D9" s="191" t="s">
        <v>0</v>
      </c>
      <c r="E9" s="56"/>
    </row>
    <row r="10" spans="1:5" x14ac:dyDescent="0.25">
      <c r="A10" s="56"/>
      <c r="B10" s="213" t="s">
        <v>218</v>
      </c>
      <c r="C10" s="51">
        <v>40000</v>
      </c>
      <c r="D10" s="191" t="s">
        <v>0</v>
      </c>
      <c r="E10" s="56"/>
    </row>
    <row r="11" spans="1:5" x14ac:dyDescent="0.25">
      <c r="A11" s="56"/>
      <c r="B11" s="54" t="s">
        <v>36</v>
      </c>
      <c r="C11" s="55">
        <f>SUM(C7:C10)</f>
        <v>442400</v>
      </c>
      <c r="D11" s="192" t="s">
        <v>0</v>
      </c>
      <c r="E11" s="56"/>
    </row>
    <row r="12" spans="1:5" x14ac:dyDescent="0.25">
      <c r="A12" s="56"/>
      <c r="B12" s="56"/>
      <c r="C12" s="183"/>
      <c r="D12" s="56"/>
      <c r="E12" s="56"/>
    </row>
    <row r="13" spans="1:5" x14ac:dyDescent="0.25">
      <c r="A13" s="56"/>
      <c r="B13" s="56"/>
      <c r="C13" s="183"/>
      <c r="D13" s="56"/>
      <c r="E13" s="56"/>
    </row>
    <row r="14" spans="1:5" ht="27.2" customHeight="1" x14ac:dyDescent="0.25">
      <c r="A14" s="56"/>
      <c r="B14" s="20" t="s">
        <v>154</v>
      </c>
      <c r="C14" s="193"/>
      <c r="D14" s="190"/>
      <c r="E14" s="56"/>
    </row>
    <row r="15" spans="1:5" ht="16.7" customHeight="1" x14ac:dyDescent="0.25">
      <c r="A15" s="56"/>
      <c r="B15" s="108" t="s">
        <v>155</v>
      </c>
      <c r="C15" s="19">
        <v>317882</v>
      </c>
      <c r="D15" s="153" t="s">
        <v>0</v>
      </c>
      <c r="E15" s="56"/>
    </row>
    <row r="16" spans="1:5" ht="16.7" customHeight="1" x14ac:dyDescent="0.25">
      <c r="A16" s="56"/>
      <c r="B16" s="108" t="s">
        <v>156</v>
      </c>
      <c r="C16" s="40">
        <v>330000</v>
      </c>
      <c r="D16" s="153" t="s">
        <v>0</v>
      </c>
      <c r="E16" s="56"/>
    </row>
    <row r="17" spans="1:5" x14ac:dyDescent="0.25">
      <c r="A17" s="56"/>
      <c r="B17" s="28" t="s">
        <v>157</v>
      </c>
      <c r="C17" s="55">
        <f>C15-C16</f>
        <v>-12118</v>
      </c>
      <c r="D17" s="155" t="s">
        <v>0</v>
      </c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x14ac:dyDescent="0.25">
      <c r="A20" s="56"/>
      <c r="B20" s="194"/>
      <c r="C20" s="56"/>
      <c r="D20" s="56"/>
      <c r="E20" s="56"/>
    </row>
    <row r="21" spans="1:5" ht="15.75" hidden="1" customHeight="1" x14ac:dyDescent="0.25">
      <c r="B21" s="195"/>
      <c r="E21" s="196"/>
    </row>
    <row r="22" spans="1:5" ht="15.75" hidden="1" customHeight="1" x14ac:dyDescent="0.25">
      <c r="B22" s="196"/>
      <c r="C22" s="196"/>
    </row>
    <row r="23" spans="1:5" ht="15.75" hidden="1" customHeight="1" x14ac:dyDescent="0.25">
      <c r="B23" s="196"/>
      <c r="E23" s="196"/>
    </row>
    <row r="24" spans="1:5" ht="15.75" hidden="1" customHeight="1" x14ac:dyDescent="0.25">
      <c r="B24" s="196"/>
      <c r="D24" s="196"/>
    </row>
    <row r="25" spans="1:5" ht="15.75" hidden="1" customHeight="1" x14ac:dyDescent="0.25">
      <c r="B25" s="196"/>
      <c r="C25" s="196"/>
    </row>
    <row r="26" spans="1:5" ht="15.75" hidden="1" customHeight="1" x14ac:dyDescent="0.25">
      <c r="B26" s="196"/>
      <c r="C26" s="196"/>
    </row>
    <row r="27" spans="1:5" ht="15.75" hidden="1" customHeight="1" x14ac:dyDescent="0.25">
      <c r="B27" s="196"/>
      <c r="D27" s="196"/>
    </row>
    <row r="28" spans="1:5" ht="15.75" hidden="1" customHeight="1" x14ac:dyDescent="0.25">
      <c r="B28" s="196"/>
      <c r="D28" s="196"/>
    </row>
    <row r="29" spans="1:5" ht="15.75" hidden="1" customHeight="1" x14ac:dyDescent="0.25">
      <c r="B29" s="196"/>
      <c r="D29" s="196"/>
    </row>
    <row r="30" spans="1:5" ht="15.75" hidden="1" customHeight="1" x14ac:dyDescent="0.25">
      <c r="B30" s="195"/>
      <c r="C30" s="195"/>
    </row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6"/>
    </row>
    <row r="65" spans="1:5" ht="15.75" hidden="1" x14ac:dyDescent="0.25">
      <c r="B65" s="195"/>
    </row>
    <row r="66" spans="1:5" hidden="1" x14ac:dyDescent="0.25"/>
    <row r="67" spans="1:5" hidden="1" x14ac:dyDescent="0.25"/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>
      <c r="A74" s="186"/>
      <c r="B74" s="186"/>
      <c r="C74" s="186"/>
      <c r="D74" s="186"/>
      <c r="E74" s="186"/>
    </row>
    <row r="75" spans="1:5" hidden="1" x14ac:dyDescent="0.25"/>
    <row r="76" spans="1:5" hidden="1" x14ac:dyDescent="0.25"/>
    <row r="77" spans="1:5" hidden="1" x14ac:dyDescent="0.25"/>
    <row r="78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Kalundborg Renseanlæg AS</v>
      </c>
      <c r="B1" s="26"/>
      <c r="C1" s="26"/>
      <c r="D1" s="26"/>
      <c r="E1" s="26"/>
    </row>
    <row r="2" spans="1:5" x14ac:dyDescent="0.25">
      <c r="A2" s="223" t="str">
        <f>'1. Forside'!A2</f>
        <v>S055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>
      <selection activeCell="C9" sqref="C9"/>
    </sheetView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Kalundborg Renseanlæg AS</v>
      </c>
      <c r="B1" s="26"/>
      <c r="C1" s="26"/>
      <c r="D1" s="26"/>
      <c r="E1" s="26"/>
    </row>
    <row r="2" spans="1:5" x14ac:dyDescent="0.25">
      <c r="A2" s="223" t="str">
        <f>'1. Forside'!A2</f>
        <v>S055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1825000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1825000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1823585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2685000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-861415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Kalundborg Renseanlæg AS</v>
      </c>
      <c r="B1" s="26"/>
      <c r="C1" s="26"/>
      <c r="D1" s="26"/>
      <c r="E1" s="26"/>
    </row>
    <row r="2" spans="1:5" x14ac:dyDescent="0.25">
      <c r="A2" s="223" t="str">
        <f>'1. Forside'!A2</f>
        <v>S055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-13410925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-4991243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-8419682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-1683936.4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Kalundborg Renseanlæg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S055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48278162.096578538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10334809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1648767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-502334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1533360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13014602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75133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75133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3565226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-4250117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-11408879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-995965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-16654961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0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51168765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51168765</v>
      </c>
      <c r="D36" s="79" t="s">
        <v>0</v>
      </c>
      <c r="E36" s="10">
        <f>-C36</f>
        <v>-51168765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-2890602.9034214616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Kalundborg Renseanlæg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S055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1627284</v>
      </c>
      <c r="D7" s="224" t="s">
        <v>0</v>
      </c>
      <c r="E7" s="225">
        <v>3319196</v>
      </c>
      <c r="F7" s="224" t="s">
        <v>0</v>
      </c>
      <c r="G7" s="225">
        <v>907559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2288813</v>
      </c>
      <c r="D8" s="224" t="s">
        <v>0</v>
      </c>
      <c r="E8" s="226">
        <v>0</v>
      </c>
      <c r="F8" s="224" t="s">
        <v>0</v>
      </c>
      <c r="G8" s="226">
        <v>3565226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-661529</v>
      </c>
      <c r="D11" s="228" t="s">
        <v>0</v>
      </c>
      <c r="E11" s="55">
        <f>C11+E7-E8-E9</f>
        <v>2657667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>
      <selection activeCell="E36" sqref="E36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Kalundborg Renseanlæg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S055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24693813.638107296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-64638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-93590.86742480773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-1206214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23329370.770682488</v>
      </c>
      <c r="D13" s="79" t="s">
        <v>0</v>
      </c>
      <c r="E13" s="6">
        <f>C13</f>
        <v>23329370.770682488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10334809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223</v>
      </c>
      <c r="C16" s="14">
        <f>'6. Gennemførte investeringer'!F20</f>
        <v>3374641.64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848611.07333333325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investeringer'!F21</f>
        <v>1039500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15597561.713333335</v>
      </c>
      <c r="D19" s="79" t="s">
        <v>0</v>
      </c>
      <c r="E19" s="8">
        <f>C19</f>
        <v>15597561.713333335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4928000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omkostninger'!C17</f>
        <v>21000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-942635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servicemål'!C11</f>
        <v>442400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servicemål'!C17</f>
        <v>-12118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1825000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-861415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5400232</v>
      </c>
      <c r="D30" s="79" t="s">
        <v>0</v>
      </c>
      <c r="E30" s="6">
        <f>C30</f>
        <v>5400232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-1683936.4</v>
      </c>
      <c r="D32" s="79" t="s">
        <v>0</v>
      </c>
      <c r="E32" s="10">
        <f>C32</f>
        <v>-1683936.4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-2890602.9034214616</v>
      </c>
      <c r="D34" s="79" t="s">
        <v>0</v>
      </c>
      <c r="E34" s="12">
        <f>C34</f>
        <v>-2890602.9034214616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39752625.180594362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5364666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7.4100839046819251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Kalundborg Renseanlæg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S055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24293682.393264681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-89014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C7-C8</f>
        <v>24382696.393264681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258654.75839999999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258655.00324261741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0.24484261742327362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24382696.6381073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64638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64638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216</v>
      </c>
      <c r="C25" s="19">
        <v>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311117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311117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24629175.638107296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-93590.86742480773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Kalundborg Renseanlæg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S055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16371013.04664992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24535584.770682488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24629175.638107296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4824855.5075052194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1206214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Kalundborg Renseanlæg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S055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99916654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10334809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10334809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7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Kalundborg Renseanlæg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S055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202</v>
      </c>
      <c r="D8" s="31" t="s">
        <v>203</v>
      </c>
      <c r="E8" s="32">
        <v>6957674</v>
      </c>
      <c r="F8" s="34">
        <f t="shared" ref="F8" si="0">E8/D8</f>
        <v>92768.986666666664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202</v>
      </c>
      <c r="D9" s="31" t="s">
        <v>204</v>
      </c>
      <c r="E9" s="32">
        <v>601094</v>
      </c>
      <c r="F9" s="34">
        <f t="shared" ref="F9:F17" si="1">E9/D9</f>
        <v>120218.8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202</v>
      </c>
      <c r="D10" s="31" t="s">
        <v>205</v>
      </c>
      <c r="E10" s="32">
        <v>306712</v>
      </c>
      <c r="F10" s="34">
        <f t="shared" si="1"/>
        <v>15335.6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202</v>
      </c>
      <c r="D11" s="31" t="s">
        <v>206</v>
      </c>
      <c r="E11" s="32">
        <v>381995</v>
      </c>
      <c r="F11" s="34">
        <f t="shared" si="1"/>
        <v>38199.5</v>
      </c>
      <c r="G11" s="35" t="s">
        <v>0</v>
      </c>
      <c r="H11" s="26"/>
    </row>
    <row r="12" spans="1:8" s="150" customFormat="1" ht="26.25" x14ac:dyDescent="0.25">
      <c r="A12" s="26"/>
      <c r="B12" s="29" t="s">
        <v>199</v>
      </c>
      <c r="C12" s="30" t="s">
        <v>202</v>
      </c>
      <c r="D12" s="31" t="s">
        <v>205</v>
      </c>
      <c r="E12" s="32">
        <v>2585485</v>
      </c>
      <c r="F12" s="34">
        <f t="shared" si="1"/>
        <v>129274.25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202</v>
      </c>
      <c r="D13" s="31" t="s">
        <v>205</v>
      </c>
      <c r="E13" s="32">
        <v>1212049</v>
      </c>
      <c r="F13" s="34">
        <f t="shared" si="1"/>
        <v>60602.45</v>
      </c>
      <c r="G13" s="35" t="s">
        <v>0</v>
      </c>
      <c r="H13" s="26"/>
    </row>
    <row r="14" spans="1:8" s="150" customFormat="1" x14ac:dyDescent="0.25">
      <c r="A14" s="26"/>
      <c r="B14" s="29" t="s">
        <v>197</v>
      </c>
      <c r="C14" s="30" t="s">
        <v>202</v>
      </c>
      <c r="D14" s="31" t="s">
        <v>205</v>
      </c>
      <c r="E14" s="32">
        <v>9265729</v>
      </c>
      <c r="F14" s="34">
        <f t="shared" si="1"/>
        <v>463286.45</v>
      </c>
      <c r="G14" s="35" t="s">
        <v>0</v>
      </c>
      <c r="H14" s="26"/>
    </row>
    <row r="15" spans="1:8" s="150" customFormat="1" x14ac:dyDescent="0.25">
      <c r="A15" s="26"/>
      <c r="B15" s="29" t="s">
        <v>200</v>
      </c>
      <c r="C15" s="30" t="s">
        <v>202</v>
      </c>
      <c r="D15" s="31" t="s">
        <v>205</v>
      </c>
      <c r="E15" s="32">
        <v>2776742</v>
      </c>
      <c r="F15" s="34">
        <f t="shared" si="1"/>
        <v>138837.1</v>
      </c>
      <c r="G15" s="35" t="s">
        <v>0</v>
      </c>
      <c r="H15" s="26"/>
    </row>
    <row r="16" spans="1:8" s="150" customFormat="1" x14ac:dyDescent="0.25">
      <c r="A16" s="26"/>
      <c r="B16" s="29" t="s">
        <v>198</v>
      </c>
      <c r="C16" s="30" t="s">
        <v>202</v>
      </c>
      <c r="D16" s="31" t="s">
        <v>206</v>
      </c>
      <c r="E16" s="32">
        <v>375675</v>
      </c>
      <c r="F16" s="34">
        <f t="shared" si="1"/>
        <v>37567.5</v>
      </c>
      <c r="G16" s="35" t="s">
        <v>0</v>
      </c>
      <c r="H16" s="26"/>
    </row>
    <row r="17" spans="1:8" s="150" customFormat="1" x14ac:dyDescent="0.25">
      <c r="A17" s="26"/>
      <c r="B17" s="29" t="s">
        <v>201</v>
      </c>
      <c r="C17" s="30" t="s">
        <v>202</v>
      </c>
      <c r="D17" s="31" t="s">
        <v>205</v>
      </c>
      <c r="E17" s="32">
        <v>930078</v>
      </c>
      <c r="F17" s="34">
        <f t="shared" si="1"/>
        <v>46503.9</v>
      </c>
      <c r="G17" s="35" t="s">
        <v>0</v>
      </c>
      <c r="H17" s="26"/>
    </row>
    <row r="18" spans="1:8" s="150" customFormat="1" x14ac:dyDescent="0.25">
      <c r="A18" s="26"/>
      <c r="B18" s="23" t="s">
        <v>72</v>
      </c>
      <c r="C18" s="160"/>
      <c r="D18" s="160"/>
      <c r="E18" s="160"/>
      <c r="F18" s="36">
        <f>SUM(F8:F17)</f>
        <v>1142594.5366666666</v>
      </c>
      <c r="G18" s="37" t="s">
        <v>0</v>
      </c>
      <c r="H18" s="26"/>
    </row>
    <row r="19" spans="1:8" s="150" customFormat="1" x14ac:dyDescent="0.25">
      <c r="A19" s="26"/>
      <c r="B19" s="107" t="s">
        <v>139</v>
      </c>
      <c r="C19" s="161"/>
      <c r="D19" s="161"/>
      <c r="E19" s="161"/>
      <c r="F19" s="66">
        <v>2232047.1033333335</v>
      </c>
      <c r="G19" s="37" t="s">
        <v>0</v>
      </c>
      <c r="H19" s="26"/>
    </row>
    <row r="20" spans="1:8" s="150" customFormat="1" x14ac:dyDescent="0.25">
      <c r="A20" s="26"/>
      <c r="B20" s="39" t="s">
        <v>69</v>
      </c>
      <c r="C20" s="162"/>
      <c r="D20" s="162"/>
      <c r="E20" s="163"/>
      <c r="F20" s="38">
        <f>F18+F19</f>
        <v>3374641.64</v>
      </c>
      <c r="G20" s="38" t="s">
        <v>0</v>
      </c>
      <c r="H20" s="26"/>
    </row>
    <row r="21" spans="1:8" s="150" customFormat="1" x14ac:dyDescent="0.25">
      <c r="A21" s="26"/>
      <c r="B21" s="26"/>
      <c r="C21" s="26"/>
      <c r="D21" s="26"/>
      <c r="E21" s="26"/>
      <c r="F21" s="26"/>
      <c r="G21" s="26"/>
      <c r="H21" s="26"/>
    </row>
    <row r="22" spans="1:8" s="150" customFormat="1" x14ac:dyDescent="0.25">
      <c r="A22" s="26"/>
      <c r="B22" s="26"/>
      <c r="C22" s="2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26"/>
      <c r="D23" s="26"/>
      <c r="E23" s="26"/>
      <c r="F23" s="26"/>
      <c r="G23" s="26"/>
      <c r="H23" s="26"/>
    </row>
    <row r="24" spans="1:8" s="150" customFormat="1" hidden="1" x14ac:dyDescent="0.25"/>
    <row r="25" spans="1:8" s="150" customFormat="1" hidden="1" x14ac:dyDescent="0.25"/>
    <row r="26" spans="1:8" s="150" customFormat="1" hidden="1" x14ac:dyDescent="0.25"/>
    <row r="27" spans="1:8" s="150" customFormat="1" ht="14.45" hidden="1" customHeight="1" x14ac:dyDescent="0.25"/>
    <row r="28" spans="1:8" s="150" customFormat="1" ht="14.45" hidden="1" customHeight="1" x14ac:dyDescent="0.25"/>
    <row r="29" spans="1:8" s="150" customFormat="1" ht="15" hidden="1" customHeight="1" x14ac:dyDescent="0.25"/>
    <row r="30" spans="1:8" s="150" customFormat="1" ht="15" hidden="1" customHeight="1" x14ac:dyDescent="0.25"/>
    <row r="31" spans="1:8" s="150" customFormat="1" ht="15" hidden="1" customHeight="1" x14ac:dyDescent="0.25"/>
    <row r="32" spans="1:8" s="150" customFormat="1" ht="15" hidden="1" customHeight="1" x14ac:dyDescent="0.25"/>
    <row r="33" s="150" customFormat="1" ht="15" hidden="1" customHeight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Kalundborg Renseanlæg AS</v>
      </c>
      <c r="B1" s="164"/>
      <c r="C1" s="164"/>
      <c r="D1" s="164"/>
      <c r="E1" s="164"/>
    </row>
    <row r="2" spans="1:5" x14ac:dyDescent="0.25">
      <c r="A2" s="1" t="str">
        <f>'1. Forside'!A2</f>
        <v>S055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589027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847551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investeringer'!F18</f>
        <v>1142594.5366666666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848611.07333333325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0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Kalundborg Renseanlæg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S055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207</v>
      </c>
      <c r="C8" s="30">
        <v>2015</v>
      </c>
      <c r="D8" s="31">
        <v>20</v>
      </c>
      <c r="E8" s="32">
        <v>555000</v>
      </c>
      <c r="F8" s="45">
        <f>E8/D8</f>
        <v>27750</v>
      </c>
      <c r="G8" s="35" t="s">
        <v>0</v>
      </c>
      <c r="H8" s="26"/>
    </row>
    <row r="9" spans="1:8" s="150" customFormat="1" x14ac:dyDescent="0.25">
      <c r="A9" s="26"/>
      <c r="B9" s="29" t="s">
        <v>208</v>
      </c>
      <c r="C9" s="30">
        <v>2015</v>
      </c>
      <c r="D9" s="31">
        <v>40</v>
      </c>
      <c r="E9" s="32">
        <v>550000</v>
      </c>
      <c r="F9" s="45">
        <f t="shared" ref="F9:F18" si="0">E9/D9</f>
        <v>13750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>
        <v>2015</v>
      </c>
      <c r="D10" s="31">
        <v>20</v>
      </c>
      <c r="E10" s="32">
        <v>2160000</v>
      </c>
      <c r="F10" s="45">
        <f t="shared" si="0"/>
        <v>108000</v>
      </c>
      <c r="G10" s="35" t="s">
        <v>0</v>
      </c>
      <c r="H10" s="26"/>
    </row>
    <row r="11" spans="1:8" s="150" customFormat="1" x14ac:dyDescent="0.25">
      <c r="A11" s="26"/>
      <c r="B11" s="29" t="s">
        <v>209</v>
      </c>
      <c r="C11" s="30">
        <v>2015</v>
      </c>
      <c r="D11" s="31">
        <v>75</v>
      </c>
      <c r="E11" s="32">
        <v>2000000</v>
      </c>
      <c r="F11" s="45">
        <f t="shared" si="0"/>
        <v>26666.666666666668</v>
      </c>
      <c r="G11" s="35" t="s">
        <v>0</v>
      </c>
      <c r="H11" s="26"/>
    </row>
    <row r="12" spans="1:8" s="150" customFormat="1" x14ac:dyDescent="0.25">
      <c r="A12" s="26"/>
      <c r="B12" s="29" t="s">
        <v>195</v>
      </c>
      <c r="C12" s="30">
        <v>2015</v>
      </c>
      <c r="D12" s="31">
        <v>75</v>
      </c>
      <c r="E12" s="32">
        <v>6000000</v>
      </c>
      <c r="F12" s="45">
        <f t="shared" si="0"/>
        <v>80000</v>
      </c>
      <c r="G12" s="35" t="s">
        <v>0</v>
      </c>
      <c r="H12" s="26"/>
    </row>
    <row r="13" spans="1:8" s="150" customFormat="1" x14ac:dyDescent="0.25">
      <c r="A13" s="26"/>
      <c r="B13" s="29" t="s">
        <v>196</v>
      </c>
      <c r="C13" s="30">
        <v>2015</v>
      </c>
      <c r="D13" s="31">
        <v>5</v>
      </c>
      <c r="E13" s="32">
        <v>500000</v>
      </c>
      <c r="F13" s="45">
        <f t="shared" si="0"/>
        <v>100000</v>
      </c>
      <c r="G13" s="35" t="s">
        <v>0</v>
      </c>
      <c r="H13" s="26"/>
    </row>
    <row r="14" spans="1:8" s="150" customFormat="1" x14ac:dyDescent="0.25">
      <c r="A14" s="26"/>
      <c r="B14" s="29" t="s">
        <v>196</v>
      </c>
      <c r="C14" s="30">
        <v>2015</v>
      </c>
      <c r="D14" s="31">
        <v>5</v>
      </c>
      <c r="E14" s="32">
        <v>1000000</v>
      </c>
      <c r="F14" s="45">
        <f t="shared" si="0"/>
        <v>200000</v>
      </c>
      <c r="G14" s="35" t="s">
        <v>0</v>
      </c>
      <c r="H14" s="26"/>
    </row>
    <row r="15" spans="1:8" s="150" customFormat="1" x14ac:dyDescent="0.25">
      <c r="A15" s="26"/>
      <c r="B15" s="29" t="s">
        <v>210</v>
      </c>
      <c r="C15" s="30">
        <v>2016</v>
      </c>
      <c r="D15" s="31">
        <v>60</v>
      </c>
      <c r="E15" s="32">
        <v>5000000</v>
      </c>
      <c r="F15" s="45">
        <f t="shared" si="0"/>
        <v>83333.333333333328</v>
      </c>
      <c r="G15" s="35" t="s">
        <v>0</v>
      </c>
      <c r="H15" s="26"/>
    </row>
    <row r="16" spans="1:8" s="150" customFormat="1" x14ac:dyDescent="0.25">
      <c r="A16" s="26"/>
      <c r="B16" s="29" t="s">
        <v>211</v>
      </c>
      <c r="C16" s="30">
        <v>2016</v>
      </c>
      <c r="D16" s="31">
        <v>20</v>
      </c>
      <c r="E16" s="32">
        <v>4000000</v>
      </c>
      <c r="F16" s="45">
        <f t="shared" si="0"/>
        <v>200000</v>
      </c>
      <c r="G16" s="35" t="s">
        <v>0</v>
      </c>
      <c r="H16" s="26"/>
    </row>
    <row r="17" spans="1:8" s="150" customFormat="1" x14ac:dyDescent="0.25">
      <c r="A17" s="26"/>
      <c r="B17" s="29" t="s">
        <v>198</v>
      </c>
      <c r="C17" s="30">
        <v>2016</v>
      </c>
      <c r="D17" s="31">
        <v>10</v>
      </c>
      <c r="E17" s="32">
        <v>1000000</v>
      </c>
      <c r="F17" s="45">
        <f t="shared" si="0"/>
        <v>100000</v>
      </c>
      <c r="G17" s="35" t="s">
        <v>0</v>
      </c>
      <c r="H17" s="26"/>
    </row>
    <row r="18" spans="1:8" s="150" customFormat="1" x14ac:dyDescent="0.25">
      <c r="A18" s="26"/>
      <c r="B18" s="29" t="s">
        <v>212</v>
      </c>
      <c r="C18" s="30">
        <v>2016</v>
      </c>
      <c r="D18" s="31">
        <v>5</v>
      </c>
      <c r="E18" s="32">
        <v>500000</v>
      </c>
      <c r="F18" s="45">
        <f t="shared" si="0"/>
        <v>100000</v>
      </c>
      <c r="G18" s="35" t="s">
        <v>0</v>
      </c>
      <c r="H18" s="26"/>
    </row>
    <row r="19" spans="1:8" s="150" customFormat="1" x14ac:dyDescent="0.25">
      <c r="A19" s="26"/>
      <c r="B19" s="109" t="s">
        <v>73</v>
      </c>
      <c r="C19" s="167"/>
      <c r="D19" s="168"/>
      <c r="E19" s="169"/>
      <c r="F19" s="46">
        <f>SUMIF(C8:C18,"2015",F8:F18)</f>
        <v>556166.66666666663</v>
      </c>
      <c r="G19" s="47" t="s">
        <v>0</v>
      </c>
      <c r="H19" s="26"/>
    </row>
    <row r="20" spans="1:8" s="150" customFormat="1" x14ac:dyDescent="0.25">
      <c r="A20" s="26"/>
      <c r="B20" s="107" t="s">
        <v>137</v>
      </c>
      <c r="C20" s="170"/>
      <c r="D20" s="171"/>
      <c r="E20" s="172"/>
      <c r="F20" s="46">
        <f>SUMIF(C8:C18,"2016",F8:F18)</f>
        <v>483333.33333333331</v>
      </c>
      <c r="G20" s="47" t="s">
        <v>0</v>
      </c>
      <c r="H20" s="26"/>
    </row>
    <row r="21" spans="1:8" s="150" customFormat="1" x14ac:dyDescent="0.25">
      <c r="A21" s="26"/>
      <c r="B21" s="50" t="s">
        <v>36</v>
      </c>
      <c r="C21" s="173"/>
      <c r="D21" s="174"/>
      <c r="E21" s="174"/>
      <c r="F21" s="48">
        <f>F19+F20</f>
        <v>1039500</v>
      </c>
      <c r="G21" s="49" t="s">
        <v>0</v>
      </c>
      <c r="H21" s="26"/>
    </row>
    <row r="22" spans="1:8" s="150" customFormat="1" x14ac:dyDescent="0.25">
      <c r="A22" s="26"/>
      <c r="B22" s="26"/>
      <c r="C22" s="16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166"/>
      <c r="D23" s="26"/>
      <c r="E23" s="26"/>
      <c r="F23" s="26"/>
      <c r="G23" s="26"/>
      <c r="H23" s="26"/>
    </row>
    <row r="24" spans="1:8" s="150" customFormat="1" x14ac:dyDescent="0.25">
      <c r="A24" s="26"/>
      <c r="B24" s="26"/>
      <c r="C24" s="166"/>
      <c r="D24" s="26"/>
      <c r="E24" s="26"/>
      <c r="F24" s="175"/>
      <c r="G24" s="175"/>
      <c r="H24" s="2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t="12" hidden="1" customHeight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Kalundborg Renseanlæg AS</v>
      </c>
      <c r="B1" s="56"/>
      <c r="C1" s="56"/>
      <c r="D1" s="178"/>
      <c r="E1" s="56"/>
    </row>
    <row r="2" spans="1:5" x14ac:dyDescent="0.25">
      <c r="A2" s="222" t="str">
        <f>'1. Forside'!A2</f>
        <v>S055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213</v>
      </c>
      <c r="C8" s="51">
        <v>635000</v>
      </c>
      <c r="D8" s="182" t="s">
        <v>0</v>
      </c>
      <c r="E8" s="56"/>
    </row>
    <row r="9" spans="1:5" x14ac:dyDescent="0.25">
      <c r="A9" s="56"/>
      <c r="B9" s="207" t="s">
        <v>214</v>
      </c>
      <c r="C9" s="51">
        <v>4000000</v>
      </c>
      <c r="D9" s="182" t="s">
        <v>0</v>
      </c>
      <c r="E9" s="56"/>
    </row>
    <row r="10" spans="1:5" x14ac:dyDescent="0.25">
      <c r="A10" s="56"/>
      <c r="B10" s="207" t="s">
        <v>215</v>
      </c>
      <c r="C10" s="51">
        <v>260000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4928000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6" t="s">
        <v>148</v>
      </c>
      <c r="C14" s="267"/>
      <c r="D14" s="268"/>
      <c r="E14" s="56"/>
    </row>
    <row r="15" spans="1:5" x14ac:dyDescent="0.25">
      <c r="A15" s="56"/>
      <c r="B15" s="53" t="s">
        <v>71</v>
      </c>
      <c r="C15" s="51">
        <v>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21000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21000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69" t="s">
        <v>149</v>
      </c>
      <c r="C20" s="270"/>
      <c r="D20" s="271"/>
      <c r="E20" s="56"/>
    </row>
    <row r="21" spans="1:5" x14ac:dyDescent="0.25">
      <c r="A21" s="56"/>
      <c r="B21" s="108" t="s">
        <v>150</v>
      </c>
      <c r="C21" s="19">
        <v>3336365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4279000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-942635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2015-10-08T13:55:36Z</cp:lastPrinted>
  <dcterms:created xsi:type="dcterms:W3CDTF">2014-01-17T08:54:17Z</dcterms:created>
  <dcterms:modified xsi:type="dcterms:W3CDTF">2015-11-18T14:17:14Z</dcterms:modified>
</cp:coreProperties>
</file>