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9" i="2" l="1"/>
  <c r="F10" i="2"/>
  <c r="F11" i="2"/>
  <c r="F12" i="2"/>
  <c r="F13" i="2"/>
  <c r="F14" i="2"/>
  <c r="F15" i="2"/>
  <c r="F16" i="2"/>
  <c r="F17" i="2"/>
  <c r="C9" i="4" l="1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F15" i="7" l="1"/>
  <c r="C9" i="12" l="1"/>
  <c r="C11" i="12" s="1"/>
  <c r="C32" i="8" s="1"/>
  <c r="E32" i="8" s="1"/>
  <c r="C9" i="13" l="1"/>
  <c r="C26" i="8" s="1"/>
  <c r="F8" i="2" l="1"/>
  <c r="F8" i="7"/>
  <c r="F14" i="7" s="1"/>
  <c r="F18" i="2" l="1"/>
  <c r="C9" i="10" s="1"/>
  <c r="C15" i="11" l="1"/>
  <c r="C29" i="8" s="1"/>
  <c r="C15" i="13"/>
  <c r="C27" i="8" s="1"/>
  <c r="C15" i="4"/>
  <c r="C25" i="8" s="1"/>
  <c r="C24" i="3"/>
  <c r="C23" i="8" s="1"/>
  <c r="F16" i="7"/>
  <c r="C18" i="8" s="1"/>
  <c r="C18" i="3"/>
  <c r="C22" i="8" s="1"/>
  <c r="C12" i="3"/>
  <c r="C21" i="8" s="1"/>
  <c r="C24" i="8"/>
  <c r="C10" i="10"/>
  <c r="C17" i="8" s="1"/>
  <c r="F20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<sst xmlns="http://schemas.openxmlformats.org/spreadsheetml/2006/main" count="412" uniqueCount="216">
  <si>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</si>
  <si>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</si>
  <si>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</si>
  <si>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</si>
  <si>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</si>
  <si>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</si>
  <si>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</si>
  <si>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</si>
  <si>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</si>
  <si>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</si>
  <si>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</si>
  <si>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</si>
  <si>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</si>
  <si>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</si>
  <si>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</si>
  <si>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</si>
  <si>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</si>
  <si>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</si>
  <si>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</si>
  <si>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</si>
  <si>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</si>
  <si>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</si>
  <si>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</si>
  <si>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</si>
  <si>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</si>
  <si>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</si>
  <si>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</si>
  <si>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</si>
  <si>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</si>
  <si>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</si>
  <si>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</si>
  <si>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</si>
  <si>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</si>
  <si>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</si>
  <si>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</si>
  <si>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</si>
  <si>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</si>
  <si>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</si>
  <si>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</si>
  <si>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</si>
  <si>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</si>
  <si>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</si>
  <si>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</si>
  <si>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</si>
  <si>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</si>
  <si>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</si>
  <si>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</si>
  <si>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</si>
  <si>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</si>
  <si>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</si>
  <si>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</si>
  <si>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</si>
  <si>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</si>
  <si>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</si>
  <si>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</si>
  <si>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</si>
  <si>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</si>
  <si>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</si>
  <si>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</si>
  <si>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</si>
  <si>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</si>
  <si>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</si>
  <si>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</si>
  <si>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</si>
  <si>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</si>
  <si>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</si>
  <si>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</si>
  <si>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</si>
  <si>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</si>
  <si>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</si>
  <si>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</si>
  <si>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</si>
  <si>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</si>
  <si>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</si>
  <si>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</si>
  <si>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</si>
  <si>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</si>
  <si>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</si>
  <si>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</si>
  <si>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</si>
  <si>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</si>
  <si>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</si>
  <si>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</si>
  <si>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</si>
  <si>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</si>
  <si>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</si>
  <si>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</si>
  <si>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</si>
  <si>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</si>
  <si>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</si>
  <si>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</si>
  <si>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</si>
  <si>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</si>
  <si>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</si>
  <si>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</si>
  <si>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</si>
  <si>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</si>
  <si>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</si>
  <si>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</si>
  <si>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</si>
  <si>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</si>
  <si>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</si>
  <si>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</si>
  <si>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</si>
  <si>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</si>
  <si>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</si>
  <si>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</si>
  <si>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</si>
  <si>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</si>
  <si>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</si>
  <si>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</si>
  <si>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</si>
  <si>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</si>
  <si>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</si>
  <si>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</si>
  <si>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</si>
  <si>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</si>
  <si>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</si>
  <si>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</si>
  <si>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</si>
  <si>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</si>
  <si>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</si>
  <si>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</si>
  <si>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</si>
  <si>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</si>
  <si>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</si>
  <si>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</si>
  <si>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</si>
  <si>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</si>
  <si>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</si>
  <si>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</si>
  <si>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</si>
  <si>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</si>
  <si>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</si>
  <si>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</si>
  <si>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</si>
  <si>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</si>
  <si>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</si>
  <si>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</si>
  <si>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</si>
  <si>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</si>
  <si>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</si>
  <si>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</si>
  <si>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</si>
  <si>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</si>
  <si>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</si>
  <si>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</si>
  <si>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</si>
  <si>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</si>
  <si>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</si>
  <si>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</si>
  <si>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</si>
  <si>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</si>
  <si>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</si>
  <si>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</si>
  <si>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</si>
  <si>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</si>
  <si>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</si>
  <si>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</si>
  <si>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</si>
  <si>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</si>
  <si>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</si>
  <si>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</si>
  <si>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</si>
  <si>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</si>
  <si>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</si>
  <si>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</si>
  <si>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</si>
  <si>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</si>
  <si>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</si>
  <si>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</si>
  <si>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</si>
  <si>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</si>
  <si>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</si>
  <si>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</si>
  <si>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</si>
  <si>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</si>
  <si>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</si>
  <si>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</si>
  <si>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</si>
  <si>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</si>
  <si>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</si>
  <si>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</si>
  <si>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</si>
  <si>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</si>
  <si>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</si>
  <si>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</si>
  <si>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</si>
  <si>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Ledelsessytem</t>
  </si>
  <si>
    <t>SMS-tjeneste</t>
  </si>
  <si>
    <t>Køretøjer, personbil</t>
  </si>
  <si>
    <t>Strømpeforing ≤ Ø 200 mm</t>
  </si>
  <si>
    <t>Pumpestationer m. overbygning (&lt; 20 m2), Konstruktioner</t>
  </si>
  <si>
    <t>Pumpestationer m. overbygning (&lt; 20 m2), Mek/EL</t>
  </si>
  <si>
    <t>Pumpestationer m. overbygning (&lt; 20 m2), SRO</t>
  </si>
  <si>
    <t xml:space="preserve">Ledningsnet ≤ Ø 200 mm </t>
  </si>
  <si>
    <t>Forklaring, Mek/EL</t>
  </si>
  <si>
    <t>Indløb med riste, Mek/EL</t>
  </si>
  <si>
    <t>Slutafvanding, slam - højteknologisk (centrifuger), Konstruktioner</t>
  </si>
  <si>
    <t>Rådnetanke, slam, Mek/EL</t>
  </si>
  <si>
    <t>2014</t>
  </si>
  <si>
    <t>5</t>
  </si>
  <si>
    <t>50</t>
  </si>
  <si>
    <t>20</t>
  </si>
  <si>
    <t>10</t>
  </si>
  <si>
    <t>75</t>
  </si>
  <si>
    <t>60</t>
  </si>
  <si>
    <t>Forklaring, SRO</t>
  </si>
  <si>
    <t>Ejendomsskatter</t>
  </si>
  <si>
    <t>Spildevandsafgift</t>
  </si>
  <si>
    <t>Køb af ydelser og produkter, der er omfattet af prisloftreguleringen, hos et andet selskab</t>
  </si>
  <si>
    <t xml:space="preserve">Selskabsskatter </t>
  </si>
  <si>
    <t xml:space="preserve">kr. </t>
  </si>
  <si>
    <t>Kerteminde Forsyning - Spildevand AS</t>
  </si>
  <si>
    <t>S057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</si>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</sst>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Kerteminde Forsyning - Spildevand AS</v>
      </c>
      <c r="B1" s="56"/>
      <c r="C1" s="56"/>
      <c r="D1" s="56"/>
      <c r="E1" s="56"/>
    </row>
    <row r="2" spans="1:5" x14ac:dyDescent="0.25">
      <c r="A2" s="222" t="str">
        <f>'1. Forside'!A2</f>
        <v>S057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86000</v>
      </c>
      <c r="D7" s="191" t="s">
        <v>0</v>
      </c>
      <c r="E7" s="56"/>
    </row>
    <row r="8" spans="1:5" x14ac:dyDescent="0.25">
      <c r="A8" s="56"/>
      <c r="B8" s="213" t="s">
        <v>189</v>
      </c>
      <c r="C8" s="51">
        <v>13000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99000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99291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119000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-19709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Kerteminde Forsyning - Spildevand AS</v>
      </c>
      <c r="B1" s="26"/>
      <c r="C1" s="26"/>
      <c r="D1" s="26"/>
      <c r="E1" s="26"/>
    </row>
    <row r="2" spans="1:5" x14ac:dyDescent="0.25">
      <c r="A2" s="223" t="str">
        <f>'1. Forside'!A2</f>
        <v>S057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Kerteminde Forsyning - Spildevand AS</v>
      </c>
      <c r="B1" s="26"/>
      <c r="C1" s="26"/>
      <c r="D1" s="26"/>
      <c r="E1" s="26"/>
    </row>
    <row r="2" spans="1:5" x14ac:dyDescent="0.25">
      <c r="A2" s="223" t="str">
        <f>'1. Forside'!A2</f>
        <v>S057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52000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-52000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-52310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-176000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123690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Kerteminde Forsyning - Spildevand AS</v>
      </c>
      <c r="B1" s="26"/>
      <c r="C1" s="26"/>
      <c r="D1" s="26"/>
      <c r="E1" s="26"/>
    </row>
    <row r="2" spans="1:5" x14ac:dyDescent="0.25">
      <c r="A2" s="223" t="str">
        <f>'1. Forside'!A2</f>
        <v>S057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-17622346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-8725684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-8896662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-1779332.4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Kerteminde Forsyning -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52956598.392676309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23510705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1043712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482516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804267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25841200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1443074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30000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1473074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-13681291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-1175790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-14857081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12457193</v>
      </c>
      <c r="D27" s="79" t="s">
        <v>0</v>
      </c>
      <c r="E27" s="10">
        <f>IF(C27&lt;0,0,-C27)</f>
        <v>-12457193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13611303</v>
      </c>
      <c r="D29" s="79" t="s">
        <v>0</v>
      </c>
      <c r="E29" s="10">
        <f>-C29</f>
        <v>-13611303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29211354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29211354</v>
      </c>
      <c r="D36" s="79" t="s">
        <v>0</v>
      </c>
      <c r="E36" s="10">
        <f>-C36</f>
        <v>-29211354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-2323251.6073236912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Kerteminde Forsyning -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S057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3659999</v>
      </c>
      <c r="D7" s="224" t="s">
        <v>0</v>
      </c>
      <c r="E7" s="225">
        <v>4534466</v>
      </c>
      <c r="F7" s="224" t="s">
        <v>0</v>
      </c>
      <c r="G7" s="225">
        <v>5416838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13611303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3659999</v>
      </c>
      <c r="D11" s="228" t="s">
        <v>0</v>
      </c>
      <c r="E11" s="55">
        <f>C11+E7-E8-E9</f>
        <v>8194465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Kerteminde Forsyning -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13409275.433491252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-50955.246647266758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-670464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12687856.186843986</v>
      </c>
      <c r="D13" s="79" t="s">
        <v>0</v>
      </c>
      <c r="E13" s="6">
        <f>C13</f>
        <v>12687856.186843986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23062533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215</v>
      </c>
      <c r="C16" s="14">
        <f>'6. Gennemførte investeringer'!F20</f>
        <v>2241179.5866666664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-387993.38000000012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investeringer'!F16</f>
        <v>1605000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26520719.206666667</v>
      </c>
      <c r="D19" s="79" t="s">
        <v>0</v>
      </c>
      <c r="E19" s="8">
        <f>C19</f>
        <v>26520719.206666667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5033000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57700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3436204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99000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-19709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-52000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123690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8677885</v>
      </c>
      <c r="D30" s="79" t="s">
        <v>0</v>
      </c>
      <c r="E30" s="6">
        <f>C30</f>
        <v>8677885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-1779332.4</v>
      </c>
      <c r="D32" s="79" t="s">
        <v>0</v>
      </c>
      <c r="E32" s="10">
        <f>C32</f>
        <v>-1779332.4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-2323251.6073236912</v>
      </c>
      <c r="D34" s="79" t="s">
        <v>0</v>
      </c>
      <c r="E34" s="12">
        <f>C34</f>
        <v>-2323251.6073236912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43783876.386186965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1054230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41.53161680675656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Kerteminde Forsyning -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S057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13409275.433491252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13409275.433491252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13409275.433491252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-50955.246647266758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Kerteminde Forsyning -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8679823.9880988877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13358320.186843986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13409275.433491252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2889698.8559173648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670464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Kerteminde Forsyning -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935487167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23062533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23062533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Kerteminde Forsyning -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190</v>
      </c>
      <c r="C8" s="30" t="s">
        <v>200</v>
      </c>
      <c r="D8" s="31" t="s">
        <v>201</v>
      </c>
      <c r="E8" s="32">
        <v>233198</v>
      </c>
      <c r="F8" s="34">
        <f t="shared" ref="F8" si="0">E8/D8</f>
        <v>46639.6</v>
      </c>
      <c r="G8" s="35" t="s">
        <v>0</v>
      </c>
      <c r="H8" s="26"/>
    </row>
    <row r="9" spans="1:8" s="150" customFormat="1" x14ac:dyDescent="0.25">
      <c r="A9" s="26"/>
      <c r="B9" s="29" t="s">
        <v>191</v>
      </c>
      <c r="C9" s="30" t="s">
        <v>200</v>
      </c>
      <c r="D9" s="31" t="s">
        <v>202</v>
      </c>
      <c r="E9" s="32">
        <v>2107905</v>
      </c>
      <c r="F9" s="34">
        <f t="shared" ref="F9:F17" si="1">E9/D9</f>
        <v>42158.1</v>
      </c>
      <c r="G9" s="35" t="s">
        <v>0</v>
      </c>
      <c r="H9" s="26"/>
    </row>
    <row r="10" spans="1:8" s="150" customFormat="1" x14ac:dyDescent="0.25">
      <c r="A10" s="26"/>
      <c r="B10" s="29" t="s">
        <v>192</v>
      </c>
      <c r="C10" s="30" t="s">
        <v>200</v>
      </c>
      <c r="D10" s="31" t="s">
        <v>202</v>
      </c>
      <c r="E10" s="32">
        <v>512344</v>
      </c>
      <c r="F10" s="34">
        <f t="shared" si="1"/>
        <v>10246.879999999999</v>
      </c>
      <c r="G10" s="35" t="s">
        <v>0</v>
      </c>
      <c r="H10" s="26"/>
    </row>
    <row r="11" spans="1:8" s="150" customFormat="1" x14ac:dyDescent="0.25">
      <c r="A11" s="26"/>
      <c r="B11" s="29" t="s">
        <v>193</v>
      </c>
      <c r="C11" s="30" t="s">
        <v>200</v>
      </c>
      <c r="D11" s="31" t="s">
        <v>203</v>
      </c>
      <c r="E11" s="32">
        <v>512344</v>
      </c>
      <c r="F11" s="34">
        <f t="shared" si="1"/>
        <v>25617.200000000001</v>
      </c>
      <c r="G11" s="35" t="s">
        <v>0</v>
      </c>
      <c r="H11" s="26"/>
    </row>
    <row r="12" spans="1:8" s="150" customFormat="1" x14ac:dyDescent="0.25">
      <c r="A12" s="26"/>
      <c r="B12" s="29" t="s">
        <v>194</v>
      </c>
      <c r="C12" s="30" t="s">
        <v>200</v>
      </c>
      <c r="D12" s="31" t="s">
        <v>204</v>
      </c>
      <c r="E12" s="32">
        <v>512344</v>
      </c>
      <c r="F12" s="34">
        <f t="shared" si="1"/>
        <v>51234.400000000001</v>
      </c>
      <c r="G12" s="35" t="s">
        <v>0</v>
      </c>
      <c r="H12" s="26"/>
    </row>
    <row r="13" spans="1:8" s="150" customFormat="1" x14ac:dyDescent="0.25">
      <c r="A13" s="26"/>
      <c r="B13" s="29" t="s">
        <v>195</v>
      </c>
      <c r="C13" s="30" t="s">
        <v>200</v>
      </c>
      <c r="D13" s="31" t="s">
        <v>205</v>
      </c>
      <c r="E13" s="32">
        <v>10534811</v>
      </c>
      <c r="F13" s="34">
        <f t="shared" si="1"/>
        <v>140464.14666666667</v>
      </c>
      <c r="G13" s="35" t="s">
        <v>0</v>
      </c>
      <c r="H13" s="26"/>
    </row>
    <row r="14" spans="1:8" s="150" customFormat="1" x14ac:dyDescent="0.25">
      <c r="A14" s="26"/>
      <c r="B14" s="29" t="s">
        <v>196</v>
      </c>
      <c r="C14" s="30" t="s">
        <v>200</v>
      </c>
      <c r="D14" s="31" t="s">
        <v>203</v>
      </c>
      <c r="E14" s="32">
        <v>177475</v>
      </c>
      <c r="F14" s="34">
        <f t="shared" si="1"/>
        <v>8873.75</v>
      </c>
      <c r="G14" s="35" t="s">
        <v>0</v>
      </c>
      <c r="H14" s="26"/>
    </row>
    <row r="15" spans="1:8" s="150" customFormat="1" x14ac:dyDescent="0.25">
      <c r="A15" s="26"/>
      <c r="B15" s="29" t="s">
        <v>197</v>
      </c>
      <c r="C15" s="30" t="s">
        <v>200</v>
      </c>
      <c r="D15" s="31" t="s">
        <v>203</v>
      </c>
      <c r="E15" s="32">
        <v>998517</v>
      </c>
      <c r="F15" s="34">
        <f t="shared" si="1"/>
        <v>49925.85</v>
      </c>
      <c r="G15" s="35" t="s">
        <v>0</v>
      </c>
      <c r="H15" s="26"/>
    </row>
    <row r="16" spans="1:8" s="150" customFormat="1" x14ac:dyDescent="0.25">
      <c r="A16" s="26"/>
      <c r="B16" s="29" t="s">
        <v>198</v>
      </c>
      <c r="C16" s="30" t="s">
        <v>200</v>
      </c>
      <c r="D16" s="31" t="s">
        <v>206</v>
      </c>
      <c r="E16" s="32">
        <v>2528228</v>
      </c>
      <c r="F16" s="34">
        <f t="shared" si="1"/>
        <v>42137.133333333331</v>
      </c>
      <c r="G16" s="35" t="s">
        <v>0</v>
      </c>
      <c r="H16" s="26"/>
    </row>
    <row r="17" spans="1:8" s="150" customFormat="1" x14ac:dyDescent="0.25">
      <c r="A17" s="26"/>
      <c r="B17" s="29" t="s">
        <v>199</v>
      </c>
      <c r="C17" s="30" t="s">
        <v>200</v>
      </c>
      <c r="D17" s="31" t="s">
        <v>203</v>
      </c>
      <c r="E17" s="32">
        <v>564125</v>
      </c>
      <c r="F17" s="34">
        <f t="shared" si="1"/>
        <v>28206.25</v>
      </c>
      <c r="G17" s="35" t="s">
        <v>0</v>
      </c>
      <c r="H17" s="26"/>
    </row>
    <row r="18" spans="1:8" s="150" customFormat="1" x14ac:dyDescent="0.25">
      <c r="A18" s="26"/>
      <c r="B18" s="23" t="s">
        <v>72</v>
      </c>
      <c r="C18" s="160"/>
      <c r="D18" s="160"/>
      <c r="E18" s="160"/>
      <c r="F18" s="36">
        <f>SUM(F8:F17)</f>
        <v>445503.30999999994</v>
      </c>
      <c r="G18" s="37" t="s">
        <v>0</v>
      </c>
      <c r="H18" s="26"/>
    </row>
    <row r="19" spans="1:8" s="150" customFormat="1" x14ac:dyDescent="0.25">
      <c r="A19" s="26"/>
      <c r="B19" s="107" t="s">
        <v>136</v>
      </c>
      <c r="C19" s="161"/>
      <c r="D19" s="161"/>
      <c r="E19" s="161"/>
      <c r="F19" s="66">
        <v>1795676.2766666666</v>
      </c>
      <c r="G19" s="37" t="s">
        <v>0</v>
      </c>
      <c r="H19" s="26"/>
    </row>
    <row r="20" spans="1:8" s="150" customFormat="1" x14ac:dyDescent="0.25">
      <c r="A20" s="26"/>
      <c r="B20" s="39" t="s">
        <v>69</v>
      </c>
      <c r="C20" s="162"/>
      <c r="D20" s="162"/>
      <c r="E20" s="163"/>
      <c r="F20" s="38">
        <f>F18+F19</f>
        <v>2241179.5866666664</v>
      </c>
      <c r="G20" s="38" t="s">
        <v>0</v>
      </c>
      <c r="H20" s="26"/>
    </row>
    <row r="21" spans="1:8" s="150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50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50" customFormat="1" hidden="1" x14ac:dyDescent="0.25"/>
    <row r="25" spans="1:8" s="150" customFormat="1" hidden="1" x14ac:dyDescent="0.25"/>
    <row r="26" spans="1:8" s="150" customFormat="1" hidden="1" x14ac:dyDescent="0.25"/>
    <row r="27" spans="1:8" s="150" customFormat="1" ht="14.45" hidden="1" customHeight="1" x14ac:dyDescent="0.25"/>
    <row r="28" spans="1:8" s="150" customFormat="1" ht="14.45" hidden="1" customHeight="1" x14ac:dyDescent="0.25"/>
    <row r="29" spans="1:8" s="150" customFormat="1" ht="15" hidden="1" customHeight="1" x14ac:dyDescent="0.25"/>
    <row r="30" spans="1:8" s="150" customFormat="1" ht="15" hidden="1" customHeight="1" x14ac:dyDescent="0.25"/>
    <row r="31" spans="1:8" s="150" customFormat="1" ht="1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Kerteminde Forsyning - Spildevand AS</v>
      </c>
      <c r="B1" s="164"/>
      <c r="C1" s="164"/>
      <c r="D1" s="164"/>
      <c r="E1" s="164"/>
    </row>
    <row r="2" spans="1:5" x14ac:dyDescent="0.25">
      <c r="A2" s="1" t="str">
        <f>'1. Forside'!A2</f>
        <v>S057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533333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745667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investeringer'!F18</f>
        <v>445503.30999999994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-387993.38000000012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Kerteminde Forsyning -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195</v>
      </c>
      <c r="C8" s="30">
        <v>2015</v>
      </c>
      <c r="D8" s="31">
        <v>75</v>
      </c>
      <c r="E8" s="32">
        <v>15250000</v>
      </c>
      <c r="F8" s="45">
        <f>E8/D8</f>
        <v>203333.33333333334</v>
      </c>
      <c r="G8" s="35" t="s">
        <v>0</v>
      </c>
      <c r="H8" s="26"/>
    </row>
    <row r="9" spans="1:8" s="150" customFormat="1" x14ac:dyDescent="0.25">
      <c r="A9" s="26"/>
      <c r="B9" s="29" t="s">
        <v>207</v>
      </c>
      <c r="C9" s="30">
        <v>2015</v>
      </c>
      <c r="D9" s="31">
        <v>10</v>
      </c>
      <c r="E9" s="32">
        <v>3750000</v>
      </c>
      <c r="F9" s="45">
        <f t="shared" ref="F9:F13" si="0">E9/D9</f>
        <v>375000</v>
      </c>
      <c r="G9" s="35" t="s">
        <v>0</v>
      </c>
      <c r="H9" s="26"/>
    </row>
    <row r="10" spans="1:8" s="150" customFormat="1" x14ac:dyDescent="0.25">
      <c r="A10" s="26"/>
      <c r="B10" s="29" t="s">
        <v>194</v>
      </c>
      <c r="C10" s="30">
        <v>2015</v>
      </c>
      <c r="D10" s="31">
        <v>10</v>
      </c>
      <c r="E10" s="32">
        <v>3000000</v>
      </c>
      <c r="F10" s="45">
        <f t="shared" si="0"/>
        <v>300000</v>
      </c>
      <c r="G10" s="35" t="s">
        <v>0</v>
      </c>
      <c r="H10" s="26"/>
    </row>
    <row r="11" spans="1:8" s="150" customFormat="1" x14ac:dyDescent="0.25">
      <c r="A11" s="26"/>
      <c r="B11" s="29" t="s">
        <v>195</v>
      </c>
      <c r="C11" s="30">
        <v>2016</v>
      </c>
      <c r="D11" s="31">
        <v>75</v>
      </c>
      <c r="E11" s="32">
        <v>17000000</v>
      </c>
      <c r="F11" s="45">
        <f t="shared" si="0"/>
        <v>226666.66666666666</v>
      </c>
      <c r="G11" s="35" t="s">
        <v>0</v>
      </c>
      <c r="H11" s="26"/>
    </row>
    <row r="12" spans="1:8" s="150" customFormat="1" x14ac:dyDescent="0.25">
      <c r="A12" s="26"/>
      <c r="B12" s="29" t="s">
        <v>207</v>
      </c>
      <c r="C12" s="30">
        <v>2016</v>
      </c>
      <c r="D12" s="31">
        <v>10</v>
      </c>
      <c r="E12" s="32">
        <v>3800000</v>
      </c>
      <c r="F12" s="45">
        <f t="shared" si="0"/>
        <v>380000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>
        <v>2016</v>
      </c>
      <c r="D13" s="31">
        <v>10</v>
      </c>
      <c r="E13" s="32">
        <v>1200000</v>
      </c>
      <c r="F13" s="45">
        <f t="shared" si="0"/>
        <v>120000</v>
      </c>
      <c r="G13" s="35" t="s">
        <v>0</v>
      </c>
      <c r="H13" s="26"/>
    </row>
    <row r="14" spans="1:8" s="150" customFormat="1" x14ac:dyDescent="0.25">
      <c r="A14" s="26"/>
      <c r="B14" s="109" t="s">
        <v>73</v>
      </c>
      <c r="C14" s="167"/>
      <c r="D14" s="168"/>
      <c r="E14" s="169"/>
      <c r="F14" s="46">
        <f>SUMIF(C8:C13,"2015",F8:F13)</f>
        <v>878333.33333333337</v>
      </c>
      <c r="G14" s="47" t="s">
        <v>0</v>
      </c>
      <c r="H14" s="26"/>
    </row>
    <row r="15" spans="1:8" s="150" customFormat="1" x14ac:dyDescent="0.25">
      <c r="A15" s="26"/>
      <c r="B15" s="107" t="s">
        <v>134</v>
      </c>
      <c r="C15" s="170"/>
      <c r="D15" s="171"/>
      <c r="E15" s="172"/>
      <c r="F15" s="46">
        <f>SUMIF(C8:C13,"2016",F8:F13)</f>
        <v>726666.66666666663</v>
      </c>
      <c r="G15" s="47" t="s">
        <v>0</v>
      </c>
      <c r="H15" s="26"/>
    </row>
    <row r="16" spans="1:8" s="150" customFormat="1" x14ac:dyDescent="0.25">
      <c r="A16" s="26"/>
      <c r="B16" s="50" t="s">
        <v>36</v>
      </c>
      <c r="C16" s="173"/>
      <c r="D16" s="174"/>
      <c r="E16" s="174"/>
      <c r="F16" s="48">
        <f>F14+F15</f>
        <v>1605000</v>
      </c>
      <c r="G16" s="49" t="s">
        <v>0</v>
      </c>
      <c r="H16" s="26"/>
    </row>
    <row r="17" spans="1:8" s="150" customFormat="1" x14ac:dyDescent="0.25">
      <c r="A17" s="26"/>
      <c r="B17" s="26"/>
      <c r="C17" s="166"/>
      <c r="D17" s="26"/>
      <c r="E17" s="26"/>
      <c r="F17" s="26"/>
      <c r="G17" s="26"/>
      <c r="H17" s="26"/>
    </row>
    <row r="18" spans="1:8" s="150" customFormat="1" x14ac:dyDescent="0.25">
      <c r="A18" s="26"/>
      <c r="B18" s="26"/>
      <c r="C18" s="166"/>
      <c r="D18" s="26"/>
      <c r="E18" s="26"/>
      <c r="F18" s="26"/>
      <c r="G18" s="26"/>
      <c r="H18" s="26"/>
    </row>
    <row r="19" spans="1:8" s="150" customFormat="1" x14ac:dyDescent="0.25">
      <c r="A19" s="26"/>
      <c r="B19" s="26"/>
      <c r="C19" s="166"/>
      <c r="D19" s="26"/>
      <c r="E19" s="26"/>
      <c r="F19" s="175"/>
      <c r="G19" s="175"/>
      <c r="H19" s="26"/>
    </row>
    <row r="20" spans="1:8" s="150" customFormat="1" hidden="1" x14ac:dyDescent="0.25">
      <c r="C20" s="176"/>
    </row>
    <row r="21" spans="1:8" s="150" customFormat="1" hidden="1" x14ac:dyDescent="0.25">
      <c r="C21" s="17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t="12" hidden="1" customHeight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Kerteminde Forsyning - Spildevand AS</v>
      </c>
      <c r="B1" s="56"/>
      <c r="C1" s="56"/>
      <c r="D1" s="178"/>
      <c r="E1" s="56"/>
    </row>
    <row r="2" spans="1:5" x14ac:dyDescent="0.25">
      <c r="A2" s="222" t="str">
        <f>'1. Forside'!A2</f>
        <v>S057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208</v>
      </c>
      <c r="C8" s="51">
        <v>115000</v>
      </c>
      <c r="D8" s="182" t="s">
        <v>0</v>
      </c>
      <c r="E8" s="56"/>
    </row>
    <row r="9" spans="1:5" x14ac:dyDescent="0.25">
      <c r="A9" s="56"/>
      <c r="B9" s="207" t="s">
        <v>209</v>
      </c>
      <c r="C9" s="51">
        <v>110000</v>
      </c>
      <c r="D9" s="182" t="s">
        <v>0</v>
      </c>
      <c r="E9" s="56"/>
    </row>
    <row r="10" spans="1:5" x14ac:dyDescent="0.25">
      <c r="A10" s="56"/>
      <c r="B10" s="207" t="s">
        <v>211</v>
      </c>
      <c r="C10" s="51">
        <v>1050000</v>
      </c>
      <c r="D10" s="182" t="s">
        <v>212</v>
      </c>
      <c r="E10" s="56"/>
    </row>
    <row r="11" spans="1:5" x14ac:dyDescent="0.25">
      <c r="A11" s="56"/>
      <c r="B11" s="207" t="s">
        <v>210</v>
      </c>
      <c r="C11" s="51">
        <v>3725000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5033000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39200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18500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57700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7784404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4348200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3436204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>
      <c r="A50" s="219"/>
      <c r="B50" s="219"/>
      <c r="C50" s="219"/>
      <c r="D50" s="220"/>
      <c r="E50" s="219"/>
    </row>
    <row r="51" spans="1:5" hidden="1" x14ac:dyDescent="0.25"/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2015-09-28T11:25:11Z</dcterms:modified>
</cp:coreProperties>
</file>