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C26" i="8" l="1"/>
  <c r="E31" i="19" l="1"/>
  <c r="C36" i="19" l="1"/>
  <c r="E36" i="19" s="1"/>
  <c r="F53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52" i="7" s="1"/>
  <c r="F56" i="2" l="1"/>
  <c r="C9" i="10" s="1"/>
  <c r="C15" i="11" l="1"/>
  <c r="C29" i="8" s="1"/>
  <c r="C15" i="13"/>
  <c r="C27" i="8" s="1"/>
  <c r="C16" i="4"/>
  <c r="C25" i="8" s="1"/>
  <c r="C23" i="3"/>
  <c r="C23" i="8" s="1"/>
  <c r="F54" i="7"/>
  <c r="C18" i="8" s="1"/>
  <c r="C17" i="3"/>
  <c r="C22" i="8" s="1"/>
  <c r="C11" i="3"/>
  <c r="C21" i="8" s="1"/>
  <c r="C24" i="8"/>
  <c r="C10" i="10"/>
  <c r="C17" i="8" s="1"/>
  <c r="F5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<sst xmlns="http://schemas.openxmlformats.org/spreadsheetml/2006/main" count="696" uniqueCount="248">
  <si>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</si>
  <si>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</si>
  <si>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</si>
  <si>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</si>
  <si>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</si>
  <si>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</si>
  <si>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</si>
  <si>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</si>
  <si>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</si>
  <si>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</si>
  <si>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</si>
  <si>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</si>
  <si>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</si>
  <si>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</si>
  <si>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</si>
  <si>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</si>
  <si>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</si>
  <si>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</si>
  <si>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</si>
  <si>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</si>
  <si>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</si>
  <si>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</si>
  <si>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</si>
  <si>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</si>
  <si>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</si>
  <si>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</si>
  <si>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</si>
  <si>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</si>
  <si>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</si>
  <si>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</si>
  <si>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</si>
  <si>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</si>
  <si>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</si>
  <si>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</si>
  <si>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</si>
  <si>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</si>
  <si>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</si>
  <si>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</si>
  <si>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</si>
  <si>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</si>
  <si>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</si>
  <si>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</si>
  <si>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</si>
  <si>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</si>
  <si>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</si>
  <si>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</si>
  <si>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</si>
  <si>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</si>
  <si>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</si>
  <si>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</si>
  <si>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</si>
  <si>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</si>
  <si>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</si>
  <si>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</si>
  <si>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</si>
  <si>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</si>
  <si>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</si>
  <si>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</si>
  <si>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</si>
  <si>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</si>
  <si>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</si>
  <si>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</si>
  <si>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</si>
  <si>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</si>
  <si>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</si>
  <si>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</si>
  <si>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</si>
  <si>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</si>
  <si>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</si>
  <si>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</si>
  <si>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</si>
  <si>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</si>
  <si>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</si>
  <si>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</si>
  <si>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</si>
  <si>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</si>
  <si>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</si>
  <si>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</si>
  <si>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</si>
  <si>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</si>
  <si>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</si>
  <si>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</si>
  <si>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</si>
  <si>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</si>
  <si>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</si>
  <si>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</si>
  <si>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</si>
  <si>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</si>
  <si>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</si>
  <si>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</si>
  <si>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</si>
  <si>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</si>
  <si>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</si>
  <si>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</si>
  <si>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</si>
  <si>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</si>
  <si>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</si>
  <si>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</si>
  <si>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</si>
  <si>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</si>
  <si>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</si>
  <si>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</si>
  <si>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</si>
  <si>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</si>
  <si>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</si>
  <si>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</si>
  <si>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</si>
  <si>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</si>
  <si>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</si>
  <si>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</si>
  <si>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</si>
  <si>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</si>
  <si>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</si>
  <si>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</si>
  <si>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</si>
  <si>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</si>
  <si>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</si>
  <si>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</si>
  <si>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</si>
  <si>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</si>
  <si>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</si>
  <si>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</si>
  <si>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</si>
  <si>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</si>
  <si>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</si>
  <si>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</si>
  <si>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</si>
  <si>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</si>
  <si>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</si>
  <si>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</si>
  <si>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</si>
  <si>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</si>
  <si>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</si>
  <si>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</si>
  <si>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</si>
  <si>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</si>
  <si>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</si>
  <si>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</si>
  <si>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</si>
  <si>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</si>
  <si>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</si>
  <si>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</si>
  <si>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</si>
  <si>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</si>
  <si>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</si>
  <si>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</si>
  <si>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</si>
  <si>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</si>
  <si>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</si>
  <si>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</si>
  <si>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</si>
  <si>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</si>
  <si>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</si>
  <si>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</si>
  <si>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</si>
  <si>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</si>
  <si>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</si>
  <si>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</si>
  <si>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</si>
  <si>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</si>
  <si>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</si>
  <si>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</si>
  <si>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</si>
  <si>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</si>
  <si>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</si>
  <si>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</si>
  <si>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</si>
  <si>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</si>
  <si>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</si>
  <si>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</si>
  <si>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</si>
  <si>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</si>
  <si>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</si>
  <si>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</si>
  <si>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</si>
  <si>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</si>
  <si>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</si>
  <si>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</si>
  <si>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</si>
  <si>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</si>
  <si>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</si>
  <si>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</si>
  <si>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</si>
  <si>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</si>
  <si>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</si>
  <si>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</si>
  <si>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</si>
  <si>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</si>
  <si>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Sand- og fedtfang, Mek/EL</t>
  </si>
  <si>
    <t>Rådnetanke, slam, SRO</t>
  </si>
  <si>
    <t>Beluftningstanke, Konstruktioner</t>
  </si>
  <si>
    <t>Beluftningstanke, Mek/EL</t>
  </si>
  <si>
    <t>Efterklaringstanke, Mek/El</t>
  </si>
  <si>
    <t>Slutafvanding, slam - højteknologisk (centrifuger), Mek/El</t>
  </si>
  <si>
    <t>Gasdisponering, Mek/EL</t>
  </si>
  <si>
    <t>Rådnetanke, slam, Mek/EL</t>
  </si>
  <si>
    <t>Slutdisponering, slam - højteknologisk (slamtørring og -forbrænding), Mek/EL</t>
  </si>
  <si>
    <t>Efterklaringstanke, Konstruktioner</t>
  </si>
  <si>
    <t>Forklaring, Mek/EL</t>
  </si>
  <si>
    <t>Indløb med riste, SRO</t>
  </si>
  <si>
    <t>Indløb med riste, Mek/EL</t>
  </si>
  <si>
    <t>Efterbehandlingsanlæg (sandfilter), Konstruktioner</t>
  </si>
  <si>
    <t>Efterklaringstanke, SRO</t>
  </si>
  <si>
    <t>Beluftningstanke, SRO</t>
  </si>
  <si>
    <t>Pumpeinstallation Miljøklasse A (100-300 l/s) - SRO</t>
  </si>
  <si>
    <t>Pumpeinstallation Miljøklasse A (100-300 l/s) - Mek/EL</t>
  </si>
  <si>
    <t>Kælder</t>
  </si>
  <si>
    <t>Slutafvanding, slam - lavteknologisk (slambede), Mek/EL</t>
  </si>
  <si>
    <t>Overbygning</t>
  </si>
  <si>
    <t>Arbejdsplads</t>
  </si>
  <si>
    <t>Køretøjer, entreprenørmaskiner</t>
  </si>
  <si>
    <t>Installationer "mekaniske riste og SRO" Miljøklasse B. (20-30 m2) - Mek/EL</t>
  </si>
  <si>
    <t>Installationer "mekaniske riste og SRO" Miljøklasse B. (20-30 m2) - SRO</t>
  </si>
  <si>
    <t>Dør med alarm</t>
  </si>
  <si>
    <t>Udsugningsanlæg</t>
  </si>
  <si>
    <t>2014</t>
  </si>
  <si>
    <t>20</t>
  </si>
  <si>
    <t>10</t>
  </si>
  <si>
    <t>60</t>
  </si>
  <si>
    <t>75</t>
  </si>
  <si>
    <t>5</t>
  </si>
  <si>
    <t>25</t>
  </si>
  <si>
    <t>Ejendomsskatter</t>
  </si>
  <si>
    <t>Spildevandsafgift</t>
  </si>
  <si>
    <t>Drift af gasmotor anlæg</t>
  </si>
  <si>
    <t>Veksleranlæg</t>
  </si>
  <si>
    <t>Skærpet rensning, herunder AnitaMOX anlæg</t>
  </si>
  <si>
    <t>Tagbelægning</t>
  </si>
  <si>
    <t>2015</t>
  </si>
  <si>
    <t>Sand- og fedtfang, Kontruktioner</t>
  </si>
  <si>
    <t>Slutdisponering, slam - højteknologisk (slamtørring), Konstruktioner</t>
  </si>
  <si>
    <t>Slutdisponering, slam - højteknologisk (slamtørring), Mek/EL</t>
  </si>
  <si>
    <t>Slutdisponering, slam - højteknologisk (slamtørring), SRO</t>
  </si>
  <si>
    <t>Efterbehandlingsanlæg (sandfilter), Mek/EL</t>
  </si>
  <si>
    <t>Forafvanding, slam, Mek/EL</t>
  </si>
  <si>
    <t>Værksteder, garager</t>
  </si>
  <si>
    <t>Forklaring, Konstruktion</t>
  </si>
  <si>
    <t>Indløb med riste, kontstruktion</t>
  </si>
  <si>
    <t>Rådnetank, Konstruktion</t>
  </si>
  <si>
    <t>Slutdisponering, slam - højteknologisk (slamtørring og -forbrænding), Konstruktioner</t>
  </si>
  <si>
    <t>2016</t>
  </si>
  <si>
    <t>Forafvanding, slam, Konstruktion</t>
  </si>
  <si>
    <t>Administrationsbygning</t>
  </si>
  <si>
    <t xml:space="preserve">Selskabsskatter </t>
  </si>
  <si>
    <t xml:space="preserve">kr. </t>
  </si>
  <si>
    <t>Mølleåværket AS</t>
  </si>
  <si>
    <t>S069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</si>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</sst>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Mølleåværket AS</v>
      </c>
      <c r="B1" s="56"/>
      <c r="C1" s="56"/>
      <c r="D1" s="56"/>
      <c r="E1" s="56"/>
    </row>
    <row r="2" spans="1:5" x14ac:dyDescent="0.25">
      <c r="A2" s="222" t="str">
        <f>'1. Forside'!A2</f>
        <v>S069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108" t="s">
        <v>226</v>
      </c>
      <c r="C7" s="51">
        <v>4900000</v>
      </c>
      <c r="D7" s="191" t="s">
        <v>0</v>
      </c>
      <c r="E7" s="56"/>
    </row>
    <row r="8" spans="1:5" x14ac:dyDescent="0.25">
      <c r="A8" s="56"/>
      <c r="B8" s="108" t="s">
        <v>224</v>
      </c>
      <c r="C8" s="51">
        <v>0</v>
      </c>
      <c r="D8" s="191" t="s">
        <v>0</v>
      </c>
      <c r="E8" s="56"/>
    </row>
    <row r="9" spans="1:5" x14ac:dyDescent="0.25">
      <c r="A9" s="56"/>
      <c r="B9" s="108" t="s">
        <v>225</v>
      </c>
      <c r="C9" s="51">
        <v>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4900000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4808693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4500000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308693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Mølleåværket AS</v>
      </c>
      <c r="B1" s="26"/>
      <c r="C1" s="26"/>
      <c r="D1" s="26"/>
      <c r="E1" s="26"/>
    </row>
    <row r="2" spans="1:5" x14ac:dyDescent="0.25">
      <c r="A2" s="223" t="str">
        <f>'1. Forside'!A2</f>
        <v>S069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Mølleåværket AS</v>
      </c>
      <c r="B1" s="26"/>
      <c r="C1" s="26"/>
      <c r="D1" s="26"/>
      <c r="E1" s="26"/>
    </row>
    <row r="2" spans="1:5" x14ac:dyDescent="0.25">
      <c r="A2" s="223" t="str">
        <f>'1. Forside'!A2</f>
        <v>S069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905844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905844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1252116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1745000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-492884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Mølleåværket AS</v>
      </c>
      <c r="B1" s="26"/>
      <c r="C1" s="26"/>
      <c r="D1" s="26"/>
      <c r="E1" s="26"/>
    </row>
    <row r="2" spans="1:5" x14ac:dyDescent="0.25">
      <c r="A2" s="223" t="str">
        <f>'1. Forside'!A2</f>
        <v>S069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-928496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-412665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-515831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-103166.2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Mølleåværket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45709704.395395711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16066414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5044875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-327068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1554972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22339193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-1086187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-11867824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-533771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-192772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-13680554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8658639</v>
      </c>
      <c r="D27" s="79" t="s">
        <v>0</v>
      </c>
      <c r="E27" s="10">
        <f>IF(C27&lt;0,0,-C27)</f>
        <v>-8658639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48243176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48243176</v>
      </c>
      <c r="D36" s="79" t="s">
        <v>0</v>
      </c>
      <c r="E36" s="10">
        <f>-C36</f>
        <v>-48243176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-11192110.604604289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Mølleåværket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2375729</v>
      </c>
      <c r="D7" s="224" t="s">
        <v>0</v>
      </c>
      <c r="E7" s="225">
        <v>8672654</v>
      </c>
      <c r="F7" s="224" t="s">
        <v>0</v>
      </c>
      <c r="G7" s="225">
        <v>8366140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2375729</v>
      </c>
      <c r="D8" s="224" t="s">
        <v>0</v>
      </c>
      <c r="E8" s="226">
        <v>8672654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8366140</v>
      </c>
      <c r="H11" s="228" t="s">
        <v>0</v>
      </c>
      <c r="I11" s="55">
        <f>G11+I7-I8-I9</f>
        <v>8366140</v>
      </c>
      <c r="J11" s="228" t="s">
        <v>0</v>
      </c>
      <c r="K11" s="55">
        <f>K7-K8-K9+K10+I11</f>
        <v>8366140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Mølleåværket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28225050.736658003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-107255.19279930041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-1411253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26706542.543858703</v>
      </c>
      <c r="D13" s="79" t="s">
        <v>0</v>
      </c>
      <c r="E13" s="6">
        <f>C13</f>
        <v>26706542.543858703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15861788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247</v>
      </c>
      <c r="C16" s="14">
        <f>'6. Gennemførte investeringer'!F58</f>
        <v>6453656.2057142863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-395185.98666666634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investeringer'!F54</f>
        <v>1136837.3333333335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23057095.552380953</v>
      </c>
      <c r="D19" s="79" t="s">
        <v>0</v>
      </c>
      <c r="E19" s="8">
        <f>C19</f>
        <v>23057095.552380953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4654176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129400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-896798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4900000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308693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905844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-492884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9508431</v>
      </c>
      <c r="D30" s="79" t="s">
        <v>0</v>
      </c>
      <c r="E30" s="6">
        <f>C30</f>
        <v>9508431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-103166.2</v>
      </c>
      <c r="D32" s="79" t="s">
        <v>0</v>
      </c>
      <c r="E32" s="10">
        <f>C32</f>
        <v>-103166.2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-11192110.604604289</v>
      </c>
      <c r="D34" s="79" t="s">
        <v>0</v>
      </c>
      <c r="E34" s="12">
        <f>C34</f>
        <v>-11192110.604604289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47976792.291635364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4996949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9.6012171210143151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Mølleåværket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S069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28225050.736658003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28225050.736658003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28225050.736658003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-107255.19279930041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Mølleåværket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18318057.928091045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28117795.543858703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28225050.736658003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6325233.8700850587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1411253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Mølleåværket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373615958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15861788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15861788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4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Mølleåværket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S069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215</v>
      </c>
      <c r="D8" s="31" t="s">
        <v>216</v>
      </c>
      <c r="E8" s="32">
        <v>16779</v>
      </c>
      <c r="F8" s="34">
        <f t="shared" ref="F8" si="0">E8/D8</f>
        <v>838.95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215</v>
      </c>
      <c r="D9" s="31" t="s">
        <v>217</v>
      </c>
      <c r="E9" s="32">
        <v>135962</v>
      </c>
      <c r="F9" s="34">
        <f t="shared" ref="F9:F55" si="1">E9/D9</f>
        <v>13596.2</v>
      </c>
      <c r="G9" s="35" t="s">
        <v>0</v>
      </c>
      <c r="H9" s="26"/>
    </row>
    <row r="10" spans="1:8" s="150" customFormat="1" x14ac:dyDescent="0.25">
      <c r="A10" s="26"/>
      <c r="B10" s="29" t="s">
        <v>188</v>
      </c>
      <c r="C10" s="30" t="s">
        <v>215</v>
      </c>
      <c r="D10" s="31" t="s">
        <v>216</v>
      </c>
      <c r="E10" s="32">
        <v>25349</v>
      </c>
      <c r="F10" s="34">
        <f t="shared" si="1"/>
        <v>1267.45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215</v>
      </c>
      <c r="D11" s="31" t="s">
        <v>218</v>
      </c>
      <c r="E11" s="32">
        <v>32985</v>
      </c>
      <c r="F11" s="34">
        <f t="shared" si="1"/>
        <v>549.75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 t="s">
        <v>215</v>
      </c>
      <c r="D12" s="31" t="s">
        <v>216</v>
      </c>
      <c r="E12" s="32">
        <v>18117</v>
      </c>
      <c r="F12" s="34">
        <f t="shared" si="1"/>
        <v>905.85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215</v>
      </c>
      <c r="D13" s="31" t="s">
        <v>216</v>
      </c>
      <c r="E13" s="32">
        <v>24382</v>
      </c>
      <c r="F13" s="34">
        <f t="shared" si="1"/>
        <v>1219.0999999999999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215</v>
      </c>
      <c r="D14" s="31" t="s">
        <v>216</v>
      </c>
      <c r="E14" s="32">
        <v>395785</v>
      </c>
      <c r="F14" s="34">
        <f t="shared" si="1"/>
        <v>19789.25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215</v>
      </c>
      <c r="D15" s="31" t="s">
        <v>216</v>
      </c>
      <c r="E15" s="32">
        <v>279457</v>
      </c>
      <c r="F15" s="34">
        <f t="shared" si="1"/>
        <v>13972.85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 t="s">
        <v>215</v>
      </c>
      <c r="D16" s="31" t="s">
        <v>217</v>
      </c>
      <c r="E16" s="32">
        <v>97170</v>
      </c>
      <c r="F16" s="34">
        <f t="shared" si="1"/>
        <v>9717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215</v>
      </c>
      <c r="D17" s="31" t="s">
        <v>216</v>
      </c>
      <c r="E17" s="32">
        <v>388680</v>
      </c>
      <c r="F17" s="34">
        <f t="shared" si="1"/>
        <v>19434</v>
      </c>
      <c r="G17" s="35" t="s">
        <v>0</v>
      </c>
      <c r="H17" s="26"/>
    </row>
    <row r="18" spans="1:8" s="150" customFormat="1" x14ac:dyDescent="0.25">
      <c r="A18" s="26"/>
      <c r="B18" s="29" t="s">
        <v>191</v>
      </c>
      <c r="C18" s="30" t="s">
        <v>215</v>
      </c>
      <c r="D18" s="31" t="s">
        <v>216</v>
      </c>
      <c r="E18" s="32">
        <v>270343</v>
      </c>
      <c r="F18" s="34">
        <f t="shared" si="1"/>
        <v>13517.15</v>
      </c>
      <c r="G18" s="35" t="s">
        <v>0</v>
      </c>
      <c r="H18" s="26"/>
    </row>
    <row r="19" spans="1:8" s="150" customFormat="1" x14ac:dyDescent="0.25">
      <c r="A19" s="26"/>
      <c r="B19" s="29" t="s">
        <v>193</v>
      </c>
      <c r="C19" s="30" t="s">
        <v>215</v>
      </c>
      <c r="D19" s="31" t="s">
        <v>216</v>
      </c>
      <c r="E19" s="32">
        <v>39184</v>
      </c>
      <c r="F19" s="34">
        <f t="shared" si="1"/>
        <v>1959.2</v>
      </c>
      <c r="G19" s="35" t="s">
        <v>0</v>
      </c>
      <c r="H19" s="26"/>
    </row>
    <row r="20" spans="1:8" s="150" customFormat="1" x14ac:dyDescent="0.25">
      <c r="A20" s="26"/>
      <c r="B20" s="29" t="s">
        <v>195</v>
      </c>
      <c r="C20" s="30" t="s">
        <v>215</v>
      </c>
      <c r="D20" s="31" t="s">
        <v>216</v>
      </c>
      <c r="E20" s="32">
        <v>60474</v>
      </c>
      <c r="F20" s="34">
        <f t="shared" si="1"/>
        <v>3023.7</v>
      </c>
      <c r="G20" s="35" t="s">
        <v>0</v>
      </c>
      <c r="H20" s="26"/>
    </row>
    <row r="21" spans="1:8" s="150" customFormat="1" x14ac:dyDescent="0.25">
      <c r="A21" s="26"/>
      <c r="B21" s="29" t="s">
        <v>195</v>
      </c>
      <c r="C21" s="30" t="s">
        <v>215</v>
      </c>
      <c r="D21" s="31" t="s">
        <v>216</v>
      </c>
      <c r="E21" s="32">
        <v>105616</v>
      </c>
      <c r="F21" s="34">
        <f t="shared" si="1"/>
        <v>5280.8</v>
      </c>
      <c r="G21" s="35" t="s">
        <v>0</v>
      </c>
      <c r="H21" s="26"/>
    </row>
    <row r="22" spans="1:8" s="150" customFormat="1" x14ac:dyDescent="0.25">
      <c r="A22" s="26"/>
      <c r="B22" s="29" t="s">
        <v>192</v>
      </c>
      <c r="C22" s="30" t="s">
        <v>215</v>
      </c>
      <c r="D22" s="31" t="s">
        <v>216</v>
      </c>
      <c r="E22" s="32">
        <v>18343</v>
      </c>
      <c r="F22" s="34">
        <f t="shared" si="1"/>
        <v>917.15</v>
      </c>
      <c r="G22" s="35" t="s">
        <v>0</v>
      </c>
      <c r="H22" s="26"/>
    </row>
    <row r="23" spans="1:8" s="150" customFormat="1" x14ac:dyDescent="0.25">
      <c r="A23" s="26"/>
      <c r="B23" s="29" t="s">
        <v>194</v>
      </c>
      <c r="C23" s="30" t="s">
        <v>215</v>
      </c>
      <c r="D23" s="31" t="s">
        <v>216</v>
      </c>
      <c r="E23" s="32">
        <v>18056</v>
      </c>
      <c r="F23" s="34">
        <f t="shared" si="1"/>
        <v>902.8</v>
      </c>
      <c r="G23" s="35" t="s">
        <v>0</v>
      </c>
      <c r="H23" s="26"/>
    </row>
    <row r="24" spans="1:8" s="150" customFormat="1" ht="26.25" x14ac:dyDescent="0.25">
      <c r="A24" s="26"/>
      <c r="B24" s="29" t="s">
        <v>196</v>
      </c>
      <c r="C24" s="30" t="s">
        <v>215</v>
      </c>
      <c r="D24" s="31" t="s">
        <v>216</v>
      </c>
      <c r="E24" s="32">
        <v>14742</v>
      </c>
      <c r="F24" s="34">
        <f t="shared" si="1"/>
        <v>737.1</v>
      </c>
      <c r="G24" s="35" t="s">
        <v>0</v>
      </c>
      <c r="H24" s="26"/>
    </row>
    <row r="25" spans="1:8" s="150" customFormat="1" x14ac:dyDescent="0.25">
      <c r="A25" s="26"/>
      <c r="B25" s="29" t="s">
        <v>197</v>
      </c>
      <c r="C25" s="30" t="s">
        <v>215</v>
      </c>
      <c r="D25" s="31" t="s">
        <v>218</v>
      </c>
      <c r="E25" s="32">
        <v>60865</v>
      </c>
      <c r="F25" s="34">
        <f t="shared" si="1"/>
        <v>1014.4166666666666</v>
      </c>
      <c r="G25" s="35" t="s">
        <v>0</v>
      </c>
      <c r="H25" s="26"/>
    </row>
    <row r="26" spans="1:8" s="150" customFormat="1" x14ac:dyDescent="0.25">
      <c r="A26" s="26"/>
      <c r="B26" s="29" t="s">
        <v>198</v>
      </c>
      <c r="C26" s="30" t="s">
        <v>215</v>
      </c>
      <c r="D26" s="31" t="s">
        <v>216</v>
      </c>
      <c r="E26" s="32">
        <v>34700</v>
      </c>
      <c r="F26" s="34">
        <f t="shared" si="1"/>
        <v>1735</v>
      </c>
      <c r="G26" s="35" t="s">
        <v>0</v>
      </c>
      <c r="H26" s="26"/>
    </row>
    <row r="27" spans="1:8" s="150" customFormat="1" ht="26.25" x14ac:dyDescent="0.25">
      <c r="A27" s="26"/>
      <c r="B27" s="29" t="s">
        <v>196</v>
      </c>
      <c r="C27" s="30" t="s">
        <v>215</v>
      </c>
      <c r="D27" s="31" t="s">
        <v>216</v>
      </c>
      <c r="E27" s="32">
        <v>28765</v>
      </c>
      <c r="F27" s="34">
        <f t="shared" si="1"/>
        <v>1438.25</v>
      </c>
      <c r="G27" s="35" t="s">
        <v>0</v>
      </c>
      <c r="H27" s="26"/>
    </row>
    <row r="28" spans="1:8" s="150" customFormat="1" x14ac:dyDescent="0.25">
      <c r="A28" s="26"/>
      <c r="B28" s="29" t="s">
        <v>191</v>
      </c>
      <c r="C28" s="30" t="s">
        <v>215</v>
      </c>
      <c r="D28" s="31" t="s">
        <v>216</v>
      </c>
      <c r="E28" s="32">
        <v>12161</v>
      </c>
      <c r="F28" s="34">
        <f t="shared" si="1"/>
        <v>608.04999999999995</v>
      </c>
      <c r="G28" s="35" t="s">
        <v>0</v>
      </c>
      <c r="H28" s="26"/>
    </row>
    <row r="29" spans="1:8" s="150" customFormat="1" x14ac:dyDescent="0.25">
      <c r="A29" s="26"/>
      <c r="B29" s="29" t="s">
        <v>199</v>
      </c>
      <c r="C29" s="30" t="s">
        <v>215</v>
      </c>
      <c r="D29" s="31" t="s">
        <v>217</v>
      </c>
      <c r="E29" s="32">
        <v>584120</v>
      </c>
      <c r="F29" s="34">
        <f t="shared" si="1"/>
        <v>58412</v>
      </c>
      <c r="G29" s="35" t="s">
        <v>0</v>
      </c>
      <c r="H29" s="26"/>
    </row>
    <row r="30" spans="1:8" s="150" customFormat="1" x14ac:dyDescent="0.25">
      <c r="A30" s="26"/>
      <c r="B30" s="29" t="s">
        <v>200</v>
      </c>
      <c r="C30" s="30" t="s">
        <v>215</v>
      </c>
      <c r="D30" s="31" t="s">
        <v>216</v>
      </c>
      <c r="E30" s="32">
        <v>584120</v>
      </c>
      <c r="F30" s="34">
        <f t="shared" si="1"/>
        <v>29206</v>
      </c>
      <c r="G30" s="35" t="s">
        <v>0</v>
      </c>
      <c r="H30" s="26"/>
    </row>
    <row r="31" spans="1:8" s="150" customFormat="1" x14ac:dyDescent="0.25">
      <c r="A31" s="26"/>
      <c r="B31" s="29" t="s">
        <v>188</v>
      </c>
      <c r="C31" s="30" t="s">
        <v>215</v>
      </c>
      <c r="D31" s="31" t="s">
        <v>216</v>
      </c>
      <c r="E31" s="32">
        <v>68390</v>
      </c>
      <c r="F31" s="34">
        <f t="shared" si="1"/>
        <v>3419.5</v>
      </c>
      <c r="G31" s="35" t="s">
        <v>0</v>
      </c>
      <c r="H31" s="26"/>
    </row>
    <row r="32" spans="1:8" s="150" customFormat="1" x14ac:dyDescent="0.25">
      <c r="A32" s="26"/>
      <c r="B32" s="29" t="s">
        <v>201</v>
      </c>
      <c r="C32" s="30" t="s">
        <v>215</v>
      </c>
      <c r="D32" s="31" t="s">
        <v>218</v>
      </c>
      <c r="E32" s="32">
        <v>798963</v>
      </c>
      <c r="F32" s="34">
        <f t="shared" si="1"/>
        <v>13316.05</v>
      </c>
      <c r="G32" s="35" t="s">
        <v>0</v>
      </c>
      <c r="H32" s="26"/>
    </row>
    <row r="33" spans="1:8" s="150" customFormat="1" x14ac:dyDescent="0.25">
      <c r="A33" s="26"/>
      <c r="B33" s="29" t="s">
        <v>202</v>
      </c>
      <c r="C33" s="30" t="s">
        <v>215</v>
      </c>
      <c r="D33" s="31" t="s">
        <v>217</v>
      </c>
      <c r="E33" s="32">
        <v>380957</v>
      </c>
      <c r="F33" s="34">
        <f t="shared" si="1"/>
        <v>38095.699999999997</v>
      </c>
      <c r="G33" s="35" t="s">
        <v>0</v>
      </c>
      <c r="H33" s="26"/>
    </row>
    <row r="34" spans="1:8" s="150" customFormat="1" x14ac:dyDescent="0.25">
      <c r="A34" s="26"/>
      <c r="B34" s="29" t="s">
        <v>192</v>
      </c>
      <c r="C34" s="30" t="s">
        <v>215</v>
      </c>
      <c r="D34" s="31" t="s">
        <v>216</v>
      </c>
      <c r="E34" s="32">
        <v>809533</v>
      </c>
      <c r="F34" s="34">
        <f t="shared" si="1"/>
        <v>40476.65</v>
      </c>
      <c r="G34" s="35" t="s">
        <v>0</v>
      </c>
      <c r="H34" s="26"/>
    </row>
    <row r="35" spans="1:8" s="150" customFormat="1" x14ac:dyDescent="0.25">
      <c r="A35" s="26"/>
      <c r="B35" s="29" t="s">
        <v>197</v>
      </c>
      <c r="C35" s="30" t="s">
        <v>215</v>
      </c>
      <c r="D35" s="31" t="s">
        <v>218</v>
      </c>
      <c r="E35" s="32">
        <v>1229270</v>
      </c>
      <c r="F35" s="34">
        <f t="shared" si="1"/>
        <v>20487.833333333332</v>
      </c>
      <c r="G35" s="35" t="s">
        <v>0</v>
      </c>
      <c r="H35" s="26"/>
    </row>
    <row r="36" spans="1:8" s="150" customFormat="1" x14ac:dyDescent="0.25">
      <c r="A36" s="26"/>
      <c r="B36" s="29" t="s">
        <v>188</v>
      </c>
      <c r="C36" s="30" t="s">
        <v>215</v>
      </c>
      <c r="D36" s="31" t="s">
        <v>216</v>
      </c>
      <c r="E36" s="32">
        <v>213330</v>
      </c>
      <c r="F36" s="34">
        <f t="shared" si="1"/>
        <v>10666.5</v>
      </c>
      <c r="G36" s="35" t="s">
        <v>0</v>
      </c>
      <c r="H36" s="26"/>
    </row>
    <row r="37" spans="1:8" s="150" customFormat="1" x14ac:dyDescent="0.25">
      <c r="A37" s="26"/>
      <c r="B37" s="29" t="s">
        <v>203</v>
      </c>
      <c r="C37" s="30" t="s">
        <v>215</v>
      </c>
      <c r="D37" s="31" t="s">
        <v>217</v>
      </c>
      <c r="E37" s="32">
        <v>591759</v>
      </c>
      <c r="F37" s="34">
        <f t="shared" si="1"/>
        <v>59175.9</v>
      </c>
      <c r="G37" s="35" t="s">
        <v>0</v>
      </c>
      <c r="H37" s="26"/>
    </row>
    <row r="38" spans="1:8" s="150" customFormat="1" x14ac:dyDescent="0.25">
      <c r="A38" s="26"/>
      <c r="B38" s="29" t="s">
        <v>189</v>
      </c>
      <c r="C38" s="30" t="s">
        <v>215</v>
      </c>
      <c r="D38" s="31" t="s">
        <v>217</v>
      </c>
      <c r="E38" s="32">
        <v>72034</v>
      </c>
      <c r="F38" s="34">
        <f t="shared" si="1"/>
        <v>7203.4</v>
      </c>
      <c r="G38" s="35" t="s">
        <v>0</v>
      </c>
      <c r="H38" s="26"/>
    </row>
    <row r="39" spans="1:8" s="150" customFormat="1" x14ac:dyDescent="0.25">
      <c r="A39" s="26"/>
      <c r="B39" s="29" t="s">
        <v>195</v>
      </c>
      <c r="C39" s="30" t="s">
        <v>215</v>
      </c>
      <c r="D39" s="31" t="s">
        <v>216</v>
      </c>
      <c r="E39" s="32">
        <v>288138</v>
      </c>
      <c r="F39" s="34">
        <f t="shared" si="1"/>
        <v>14406.9</v>
      </c>
      <c r="G39" s="35" t="s">
        <v>0</v>
      </c>
      <c r="H39" s="26"/>
    </row>
    <row r="40" spans="1:8" s="150" customFormat="1" x14ac:dyDescent="0.25">
      <c r="A40" s="26"/>
      <c r="B40" s="29" t="s">
        <v>204</v>
      </c>
      <c r="C40" s="30" t="s">
        <v>215</v>
      </c>
      <c r="D40" s="31" t="s">
        <v>217</v>
      </c>
      <c r="E40" s="32">
        <v>244153</v>
      </c>
      <c r="F40" s="34">
        <f t="shared" si="1"/>
        <v>24415.3</v>
      </c>
      <c r="G40" s="35" t="s">
        <v>0</v>
      </c>
      <c r="H40" s="26"/>
    </row>
    <row r="41" spans="1:8" s="150" customFormat="1" x14ac:dyDescent="0.25">
      <c r="A41" s="26"/>
      <c r="B41" s="29" t="s">
        <v>205</v>
      </c>
      <c r="C41" s="30" t="s">
        <v>215</v>
      </c>
      <c r="D41" s="31" t="s">
        <v>216</v>
      </c>
      <c r="E41" s="32">
        <v>244153</v>
      </c>
      <c r="F41" s="34">
        <f t="shared" si="1"/>
        <v>12207.65</v>
      </c>
      <c r="G41" s="35" t="s">
        <v>0</v>
      </c>
      <c r="H41" s="26"/>
    </row>
    <row r="42" spans="1:8" s="150" customFormat="1" x14ac:dyDescent="0.25">
      <c r="A42" s="26"/>
      <c r="B42" s="29" t="s">
        <v>206</v>
      </c>
      <c r="C42" s="30" t="s">
        <v>215</v>
      </c>
      <c r="D42" s="31" t="s">
        <v>219</v>
      </c>
      <c r="E42" s="32">
        <v>793016</v>
      </c>
      <c r="F42" s="34">
        <f t="shared" si="1"/>
        <v>10573.546666666667</v>
      </c>
      <c r="G42" s="35" t="s">
        <v>0</v>
      </c>
      <c r="H42" s="26"/>
    </row>
    <row r="43" spans="1:8" s="150" customFormat="1" ht="26.25" x14ac:dyDescent="0.25">
      <c r="A43" s="26"/>
      <c r="B43" s="29" t="s">
        <v>196</v>
      </c>
      <c r="C43" s="30" t="s">
        <v>215</v>
      </c>
      <c r="D43" s="31" t="s">
        <v>216</v>
      </c>
      <c r="E43" s="32">
        <v>835855</v>
      </c>
      <c r="F43" s="34">
        <f t="shared" si="1"/>
        <v>41792.75</v>
      </c>
      <c r="G43" s="35" t="s">
        <v>0</v>
      </c>
      <c r="H43" s="26"/>
    </row>
    <row r="44" spans="1:8" s="150" customFormat="1" x14ac:dyDescent="0.25">
      <c r="A44" s="26"/>
      <c r="B44" s="29" t="s">
        <v>207</v>
      </c>
      <c r="C44" s="30" t="s">
        <v>215</v>
      </c>
      <c r="D44" s="31" t="s">
        <v>216</v>
      </c>
      <c r="E44" s="32">
        <v>94350</v>
      </c>
      <c r="F44" s="34">
        <f t="shared" si="1"/>
        <v>4717.5</v>
      </c>
      <c r="G44" s="35" t="s">
        <v>0</v>
      </c>
      <c r="H44" s="26"/>
    </row>
    <row r="45" spans="1:8" s="150" customFormat="1" ht="26.25" x14ac:dyDescent="0.25">
      <c r="A45" s="26"/>
      <c r="B45" s="29" t="s">
        <v>196</v>
      </c>
      <c r="C45" s="30" t="s">
        <v>215</v>
      </c>
      <c r="D45" s="31" t="s">
        <v>216</v>
      </c>
      <c r="E45" s="32">
        <v>16750</v>
      </c>
      <c r="F45" s="34">
        <f t="shared" si="1"/>
        <v>837.5</v>
      </c>
      <c r="G45" s="35" t="s">
        <v>0</v>
      </c>
      <c r="H45" s="26"/>
    </row>
    <row r="46" spans="1:8" s="150" customFormat="1" x14ac:dyDescent="0.25">
      <c r="A46" s="26"/>
      <c r="B46" s="29" t="s">
        <v>208</v>
      </c>
      <c r="C46" s="30" t="s">
        <v>215</v>
      </c>
      <c r="D46" s="31" t="s">
        <v>219</v>
      </c>
      <c r="E46" s="32">
        <v>838992</v>
      </c>
      <c r="F46" s="34">
        <f t="shared" si="1"/>
        <v>11186.56</v>
      </c>
      <c r="G46" s="35" t="s">
        <v>0</v>
      </c>
      <c r="H46" s="26"/>
    </row>
    <row r="47" spans="1:8" s="150" customFormat="1" x14ac:dyDescent="0.25">
      <c r="A47" s="26"/>
      <c r="B47" s="29" t="s">
        <v>209</v>
      </c>
      <c r="C47" s="30" t="s">
        <v>215</v>
      </c>
      <c r="D47" s="31" t="s">
        <v>220</v>
      </c>
      <c r="E47" s="32">
        <v>18218</v>
      </c>
      <c r="F47" s="34">
        <f t="shared" si="1"/>
        <v>3643.6</v>
      </c>
      <c r="G47" s="35" t="s">
        <v>0</v>
      </c>
      <c r="H47" s="26"/>
    </row>
    <row r="48" spans="1:8" s="150" customFormat="1" x14ac:dyDescent="0.25">
      <c r="A48" s="26"/>
      <c r="B48" s="29" t="s">
        <v>213</v>
      </c>
      <c r="C48" s="30" t="s">
        <v>215</v>
      </c>
      <c r="D48" s="31" t="s">
        <v>221</v>
      </c>
      <c r="E48" s="32">
        <v>15650</v>
      </c>
      <c r="F48" s="34">
        <f t="shared" si="1"/>
        <v>626</v>
      </c>
      <c r="G48" s="35" t="s">
        <v>0</v>
      </c>
      <c r="H48" s="26"/>
    </row>
    <row r="49" spans="1:8" s="150" customFormat="1" x14ac:dyDescent="0.25">
      <c r="A49" s="26"/>
      <c r="B49" s="29" t="s">
        <v>210</v>
      </c>
      <c r="C49" s="30" t="s">
        <v>215</v>
      </c>
      <c r="D49" s="31" t="s">
        <v>220</v>
      </c>
      <c r="E49" s="32">
        <v>53306</v>
      </c>
      <c r="F49" s="34">
        <f t="shared" si="1"/>
        <v>10661.2</v>
      </c>
      <c r="G49" s="35" t="s">
        <v>0</v>
      </c>
      <c r="H49" s="26"/>
    </row>
    <row r="50" spans="1:8" s="150" customFormat="1" x14ac:dyDescent="0.25">
      <c r="A50" s="26"/>
      <c r="B50" s="29" t="s">
        <v>210</v>
      </c>
      <c r="C50" s="30" t="s">
        <v>215</v>
      </c>
      <c r="D50" s="31" t="s">
        <v>220</v>
      </c>
      <c r="E50" s="32">
        <v>48000</v>
      </c>
      <c r="F50" s="34">
        <f t="shared" si="1"/>
        <v>9600</v>
      </c>
      <c r="G50" s="35" t="s">
        <v>0</v>
      </c>
      <c r="H50" s="26"/>
    </row>
    <row r="51" spans="1:8" s="150" customFormat="1" x14ac:dyDescent="0.25">
      <c r="A51" s="26"/>
      <c r="B51" s="29" t="s">
        <v>209</v>
      </c>
      <c r="C51" s="30" t="s">
        <v>215</v>
      </c>
      <c r="D51" s="31" t="s">
        <v>220</v>
      </c>
      <c r="E51" s="32">
        <v>23228</v>
      </c>
      <c r="F51" s="34">
        <f t="shared" si="1"/>
        <v>4645.6000000000004</v>
      </c>
      <c r="G51" s="35" t="s">
        <v>0</v>
      </c>
      <c r="H51" s="26"/>
    </row>
    <row r="52" spans="1:8" s="150" customFormat="1" x14ac:dyDescent="0.25">
      <c r="A52" s="26"/>
      <c r="B52" s="29" t="s">
        <v>214</v>
      </c>
      <c r="C52" s="30" t="s">
        <v>215</v>
      </c>
      <c r="D52" s="31" t="s">
        <v>216</v>
      </c>
      <c r="E52" s="32">
        <v>39550</v>
      </c>
      <c r="F52" s="34">
        <f t="shared" si="1"/>
        <v>1977.5</v>
      </c>
      <c r="G52" s="35" t="s">
        <v>0</v>
      </c>
      <c r="H52" s="26"/>
    </row>
    <row r="53" spans="1:8" s="150" customFormat="1" x14ac:dyDescent="0.25">
      <c r="A53" s="26"/>
      <c r="B53" s="29" t="s">
        <v>209</v>
      </c>
      <c r="C53" s="30" t="s">
        <v>215</v>
      </c>
      <c r="D53" s="31" t="s">
        <v>220</v>
      </c>
      <c r="E53" s="32">
        <v>624410</v>
      </c>
      <c r="F53" s="34">
        <f t="shared" si="1"/>
        <v>124882</v>
      </c>
      <c r="G53" s="35" t="s">
        <v>0</v>
      </c>
      <c r="H53" s="26"/>
    </row>
    <row r="54" spans="1:8" s="150" customFormat="1" ht="26.25" x14ac:dyDescent="0.25">
      <c r="A54" s="26"/>
      <c r="B54" s="29" t="s">
        <v>211</v>
      </c>
      <c r="C54" s="30" t="s">
        <v>215</v>
      </c>
      <c r="D54" s="31" t="s">
        <v>216</v>
      </c>
      <c r="E54" s="32">
        <v>223731</v>
      </c>
      <c r="F54" s="34">
        <f t="shared" si="1"/>
        <v>11186.55</v>
      </c>
      <c r="G54" s="35" t="s">
        <v>0</v>
      </c>
      <c r="H54" s="26"/>
    </row>
    <row r="55" spans="1:8" s="150" customFormat="1" ht="26.25" x14ac:dyDescent="0.25">
      <c r="A55" s="26"/>
      <c r="B55" s="29" t="s">
        <v>212</v>
      </c>
      <c r="C55" s="30" t="s">
        <v>215</v>
      </c>
      <c r="D55" s="31" t="s">
        <v>217</v>
      </c>
      <c r="E55" s="32">
        <v>55933</v>
      </c>
      <c r="F55" s="34">
        <f t="shared" si="1"/>
        <v>5593.3</v>
      </c>
      <c r="G55" s="35" t="s">
        <v>0</v>
      </c>
      <c r="H55" s="26"/>
    </row>
    <row r="56" spans="1:8" s="150" customFormat="1" x14ac:dyDescent="0.25">
      <c r="A56" s="26"/>
      <c r="B56" s="23" t="s">
        <v>72</v>
      </c>
      <c r="C56" s="160"/>
      <c r="D56" s="160"/>
      <c r="E56" s="160"/>
      <c r="F56" s="36">
        <f>SUM(F8:F55)</f>
        <v>685837.00666666683</v>
      </c>
      <c r="G56" s="37" t="s">
        <v>0</v>
      </c>
      <c r="H56" s="26"/>
    </row>
    <row r="57" spans="1:8" s="150" customFormat="1" x14ac:dyDescent="0.25">
      <c r="A57" s="26"/>
      <c r="B57" s="107" t="s">
        <v>136</v>
      </c>
      <c r="C57" s="161"/>
      <c r="D57" s="161"/>
      <c r="E57" s="161"/>
      <c r="F57" s="66">
        <v>5767819.1990476195</v>
      </c>
      <c r="G57" s="37" t="s">
        <v>0</v>
      </c>
      <c r="H57" s="26"/>
    </row>
    <row r="58" spans="1:8" s="150" customFormat="1" x14ac:dyDescent="0.25">
      <c r="A58" s="26"/>
      <c r="B58" s="39" t="s">
        <v>69</v>
      </c>
      <c r="C58" s="162"/>
      <c r="D58" s="162"/>
      <c r="E58" s="163"/>
      <c r="F58" s="38">
        <f>F56+F57</f>
        <v>6453656.2057142863</v>
      </c>
      <c r="G58" s="38" t="s">
        <v>0</v>
      </c>
      <c r="H58" s="26"/>
    </row>
    <row r="59" spans="1:8" s="150" customFormat="1" x14ac:dyDescent="0.25">
      <c r="A59" s="26"/>
      <c r="B59" s="26"/>
      <c r="C59" s="26"/>
      <c r="D59" s="26"/>
      <c r="E59" s="26"/>
      <c r="F59" s="26"/>
      <c r="G59" s="26"/>
      <c r="H59" s="26"/>
    </row>
    <row r="60" spans="1:8" s="150" customFormat="1" x14ac:dyDescent="0.25">
      <c r="A60" s="26"/>
      <c r="B60" s="26"/>
      <c r="C60" s="26"/>
      <c r="D60" s="26"/>
      <c r="E60" s="26"/>
      <c r="F60" s="26"/>
      <c r="G60" s="26"/>
      <c r="H60" s="26"/>
    </row>
    <row r="61" spans="1:8" s="150" customFormat="1" x14ac:dyDescent="0.25">
      <c r="A61" s="26"/>
      <c r="B61" s="26"/>
      <c r="C61" s="26"/>
      <c r="D61" s="26"/>
      <c r="E61" s="26"/>
      <c r="F61" s="26"/>
      <c r="G61" s="26"/>
      <c r="H61" s="26"/>
    </row>
    <row r="62" spans="1:8" s="150" customFormat="1" hidden="1" x14ac:dyDescent="0.25"/>
    <row r="63" spans="1:8" s="150" customFormat="1" hidden="1" x14ac:dyDescent="0.25"/>
    <row r="64" spans="1:8" s="150" customFormat="1" hidden="1" x14ac:dyDescent="0.25"/>
    <row r="65" s="150" customFormat="1" ht="14.45" hidden="1" customHeight="1" x14ac:dyDescent="0.25"/>
    <row r="66" s="150" customFormat="1" ht="14.45" hidden="1" customHeight="1" x14ac:dyDescent="0.25"/>
    <row r="67" s="150" customFormat="1" ht="15" hidden="1" customHeight="1" x14ac:dyDescent="0.25"/>
    <row r="68" s="150" customFormat="1" ht="15" hidden="1" customHeight="1" x14ac:dyDescent="0.25"/>
    <row r="69" s="150" customFormat="1" ht="15" hidden="1" customHeight="1" x14ac:dyDescent="0.25"/>
    <row r="70" s="150" customFormat="1" ht="15" hidden="1" customHeight="1" x14ac:dyDescent="0.25"/>
    <row r="71" s="150" customFormat="1" ht="15" hidden="1" customHeight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s="150" customFormat="1" hidden="1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Mølleåværket AS</v>
      </c>
      <c r="B1" s="164"/>
      <c r="C1" s="164"/>
      <c r="D1" s="164"/>
      <c r="E1" s="164"/>
    </row>
    <row r="2" spans="1:5" x14ac:dyDescent="0.25">
      <c r="A2" s="1" t="str">
        <f>'1. Forside'!A2</f>
        <v>S069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811610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955250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investeringer'!F56</f>
        <v>685837.00666666683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-395185.98666666634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Mølleåværket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S069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227</v>
      </c>
      <c r="C8" s="30" t="s">
        <v>228</v>
      </c>
      <c r="D8" s="31" t="s">
        <v>219</v>
      </c>
      <c r="E8" s="32">
        <v>400000</v>
      </c>
      <c r="F8" s="45">
        <f>E8/D8</f>
        <v>5333.333333333333</v>
      </c>
      <c r="G8" s="35" t="s">
        <v>0</v>
      </c>
      <c r="H8" s="26"/>
    </row>
    <row r="9" spans="1:8" s="150" customFormat="1" x14ac:dyDescent="0.25">
      <c r="A9" s="26"/>
      <c r="B9" s="29" t="s">
        <v>229</v>
      </c>
      <c r="C9" s="30" t="s">
        <v>228</v>
      </c>
      <c r="D9" s="31" t="s">
        <v>218</v>
      </c>
      <c r="E9" s="32">
        <v>490000</v>
      </c>
      <c r="F9" s="45">
        <f t="shared" ref="F9:F51" si="0">E9/D9</f>
        <v>8166.666666666667</v>
      </c>
      <c r="G9" s="35" t="s">
        <v>0</v>
      </c>
      <c r="H9" s="26"/>
    </row>
    <row r="10" spans="1:8" s="150" customFormat="1" x14ac:dyDescent="0.25">
      <c r="A10" s="26"/>
      <c r="B10" s="29" t="s">
        <v>188</v>
      </c>
      <c r="C10" s="30" t="s">
        <v>228</v>
      </c>
      <c r="D10" s="31" t="s">
        <v>216</v>
      </c>
      <c r="E10" s="32">
        <v>210000</v>
      </c>
      <c r="F10" s="45">
        <f t="shared" si="0"/>
        <v>10500</v>
      </c>
      <c r="G10" s="35" t="s">
        <v>0</v>
      </c>
      <c r="H10" s="26"/>
    </row>
    <row r="11" spans="1:8" s="150" customFormat="1" x14ac:dyDescent="0.25">
      <c r="A11" s="26"/>
      <c r="B11" s="29" t="s">
        <v>230</v>
      </c>
      <c r="C11" s="30" t="s">
        <v>228</v>
      </c>
      <c r="D11" s="31" t="s">
        <v>218</v>
      </c>
      <c r="E11" s="32">
        <v>800000</v>
      </c>
      <c r="F11" s="45">
        <f t="shared" si="0"/>
        <v>13333.333333333334</v>
      </c>
      <c r="G11" s="35" t="s">
        <v>0</v>
      </c>
      <c r="H11" s="26"/>
    </row>
    <row r="12" spans="1:8" s="150" customFormat="1" x14ac:dyDescent="0.25">
      <c r="A12" s="26"/>
      <c r="B12" s="29" t="s">
        <v>231</v>
      </c>
      <c r="C12" s="30" t="s">
        <v>228</v>
      </c>
      <c r="D12" s="31" t="s">
        <v>216</v>
      </c>
      <c r="E12" s="32">
        <v>400000</v>
      </c>
      <c r="F12" s="45">
        <f t="shared" si="0"/>
        <v>20000</v>
      </c>
      <c r="G12" s="35" t="s">
        <v>0</v>
      </c>
      <c r="H12" s="26"/>
    </row>
    <row r="13" spans="1:8" s="150" customFormat="1" x14ac:dyDescent="0.25">
      <c r="A13" s="26"/>
      <c r="B13" s="29" t="s">
        <v>232</v>
      </c>
      <c r="C13" s="30" t="s">
        <v>228</v>
      </c>
      <c r="D13" s="31" t="s">
        <v>217</v>
      </c>
      <c r="E13" s="32">
        <v>400000</v>
      </c>
      <c r="F13" s="45">
        <f t="shared" si="0"/>
        <v>40000</v>
      </c>
      <c r="G13" s="35" t="s">
        <v>0</v>
      </c>
      <c r="H13" s="26"/>
    </row>
    <row r="14" spans="1:8" s="150" customFormat="1" x14ac:dyDescent="0.25">
      <c r="A14" s="26"/>
      <c r="B14" s="29" t="s">
        <v>209</v>
      </c>
      <c r="C14" s="30" t="s">
        <v>228</v>
      </c>
      <c r="D14" s="31" t="s">
        <v>220</v>
      </c>
      <c r="E14" s="32">
        <v>350000</v>
      </c>
      <c r="F14" s="45">
        <f t="shared" si="0"/>
        <v>70000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228</v>
      </c>
      <c r="D15" s="31" t="s">
        <v>216</v>
      </c>
      <c r="E15" s="32">
        <v>150000</v>
      </c>
      <c r="F15" s="45">
        <f t="shared" si="0"/>
        <v>7500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228</v>
      </c>
      <c r="D16" s="31" t="s">
        <v>216</v>
      </c>
      <c r="E16" s="32">
        <v>132000</v>
      </c>
      <c r="F16" s="45">
        <f t="shared" si="0"/>
        <v>6600</v>
      </c>
      <c r="G16" s="35" t="s">
        <v>0</v>
      </c>
      <c r="H16" s="26"/>
    </row>
    <row r="17" spans="1:8" s="150" customFormat="1" x14ac:dyDescent="0.25">
      <c r="A17" s="26"/>
      <c r="B17" s="29" t="s">
        <v>208</v>
      </c>
      <c r="C17" s="30" t="s">
        <v>228</v>
      </c>
      <c r="D17" s="31" t="s">
        <v>219</v>
      </c>
      <c r="E17" s="32">
        <v>207000</v>
      </c>
      <c r="F17" s="45">
        <f t="shared" si="0"/>
        <v>2760</v>
      </c>
      <c r="G17" s="35" t="s">
        <v>0</v>
      </c>
      <c r="H17" s="26"/>
    </row>
    <row r="18" spans="1:8" s="150" customFormat="1" x14ac:dyDescent="0.25">
      <c r="A18" s="26"/>
      <c r="B18" s="29" t="s">
        <v>233</v>
      </c>
      <c r="C18" s="30" t="s">
        <v>228</v>
      </c>
      <c r="D18" s="31" t="s">
        <v>216</v>
      </c>
      <c r="E18" s="32">
        <v>100800</v>
      </c>
      <c r="F18" s="45">
        <f t="shared" si="0"/>
        <v>5040</v>
      </c>
      <c r="G18" s="35" t="s">
        <v>0</v>
      </c>
      <c r="H18" s="26"/>
    </row>
    <row r="19" spans="1:8" s="150" customFormat="1" x14ac:dyDescent="0.25">
      <c r="A19" s="26"/>
      <c r="B19" s="29" t="s">
        <v>201</v>
      </c>
      <c r="C19" s="30" t="s">
        <v>228</v>
      </c>
      <c r="D19" s="31" t="s">
        <v>218</v>
      </c>
      <c r="E19" s="32">
        <v>11200</v>
      </c>
      <c r="F19" s="45">
        <f t="shared" si="0"/>
        <v>186.66666666666666</v>
      </c>
      <c r="G19" s="35" t="s">
        <v>0</v>
      </c>
      <c r="H19" s="26"/>
    </row>
    <row r="20" spans="1:8" s="150" customFormat="1" x14ac:dyDescent="0.25">
      <c r="A20" s="26"/>
      <c r="B20" s="29" t="s">
        <v>234</v>
      </c>
      <c r="C20" s="30" t="s">
        <v>228</v>
      </c>
      <c r="D20" s="31" t="s">
        <v>216</v>
      </c>
      <c r="E20" s="32">
        <v>50000</v>
      </c>
      <c r="F20" s="45">
        <f t="shared" si="0"/>
        <v>2500</v>
      </c>
      <c r="G20" s="35" t="s">
        <v>0</v>
      </c>
      <c r="H20" s="26"/>
    </row>
    <row r="21" spans="1:8" s="150" customFormat="1" x14ac:dyDescent="0.25">
      <c r="A21" s="26"/>
      <c r="B21" s="29" t="s">
        <v>199</v>
      </c>
      <c r="C21" s="30" t="s">
        <v>228</v>
      </c>
      <c r="D21" s="31" t="s">
        <v>217</v>
      </c>
      <c r="E21" s="32">
        <v>25000</v>
      </c>
      <c r="F21" s="45">
        <f t="shared" si="0"/>
        <v>2500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228</v>
      </c>
      <c r="D22" s="31" t="s">
        <v>216</v>
      </c>
      <c r="E22" s="32">
        <v>25000</v>
      </c>
      <c r="F22" s="45">
        <f t="shared" si="0"/>
        <v>1250</v>
      </c>
      <c r="G22" s="35" t="s">
        <v>0</v>
      </c>
      <c r="H22" s="26"/>
    </row>
    <row r="23" spans="1:8" s="150" customFormat="1" x14ac:dyDescent="0.25">
      <c r="A23" s="26"/>
      <c r="B23" s="29" t="s">
        <v>209</v>
      </c>
      <c r="C23" s="30" t="s">
        <v>228</v>
      </c>
      <c r="D23" s="31" t="s">
        <v>220</v>
      </c>
      <c r="E23" s="32">
        <v>106500</v>
      </c>
      <c r="F23" s="45">
        <f t="shared" si="0"/>
        <v>21300</v>
      </c>
      <c r="G23" s="35" t="s">
        <v>0</v>
      </c>
      <c r="H23" s="26"/>
    </row>
    <row r="24" spans="1:8" s="150" customFormat="1" x14ac:dyDescent="0.25">
      <c r="A24" s="26"/>
      <c r="B24" s="29" t="s">
        <v>235</v>
      </c>
      <c r="C24" s="30" t="s">
        <v>228</v>
      </c>
      <c r="D24" s="31" t="s">
        <v>219</v>
      </c>
      <c r="E24" s="32">
        <v>50000</v>
      </c>
      <c r="F24" s="45">
        <f t="shared" si="0"/>
        <v>666.66666666666663</v>
      </c>
      <c r="G24" s="35" t="s">
        <v>0</v>
      </c>
      <c r="H24" s="26"/>
    </row>
    <row r="25" spans="1:8" s="150" customFormat="1" x14ac:dyDescent="0.25">
      <c r="A25" s="26"/>
      <c r="B25" s="29" t="s">
        <v>209</v>
      </c>
      <c r="C25" s="30" t="s">
        <v>228</v>
      </c>
      <c r="D25" s="31" t="s">
        <v>220</v>
      </c>
      <c r="E25" s="32">
        <v>125170</v>
      </c>
      <c r="F25" s="45">
        <f t="shared" si="0"/>
        <v>25034</v>
      </c>
      <c r="G25" s="35" t="s">
        <v>0</v>
      </c>
      <c r="H25" s="26"/>
    </row>
    <row r="26" spans="1:8" s="150" customFormat="1" x14ac:dyDescent="0.25">
      <c r="A26" s="26"/>
      <c r="B26" s="29" t="s">
        <v>233</v>
      </c>
      <c r="C26" s="30" t="s">
        <v>228</v>
      </c>
      <c r="D26" s="31" t="s">
        <v>216</v>
      </c>
      <c r="E26" s="32">
        <v>270000</v>
      </c>
      <c r="F26" s="45">
        <f t="shared" si="0"/>
        <v>13500</v>
      </c>
      <c r="G26" s="35" t="s">
        <v>0</v>
      </c>
      <c r="H26" s="26"/>
    </row>
    <row r="27" spans="1:8" s="150" customFormat="1" x14ac:dyDescent="0.25">
      <c r="A27" s="26"/>
      <c r="B27" s="29" t="s">
        <v>236</v>
      </c>
      <c r="C27" s="30">
        <v>2015</v>
      </c>
      <c r="D27" s="31">
        <v>60</v>
      </c>
      <c r="E27" s="32">
        <v>50000</v>
      </c>
      <c r="F27" s="45">
        <f t="shared" si="0"/>
        <v>833.33333333333337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>
        <v>2015</v>
      </c>
      <c r="D28" s="31">
        <v>20</v>
      </c>
      <c r="E28" s="32">
        <v>150000</v>
      </c>
      <c r="F28" s="45">
        <f t="shared" si="0"/>
        <v>7500</v>
      </c>
      <c r="G28" s="35" t="s">
        <v>0</v>
      </c>
      <c r="H28" s="26"/>
    </row>
    <row r="29" spans="1:8" s="150" customFormat="1" x14ac:dyDescent="0.25">
      <c r="A29" s="26"/>
      <c r="B29" s="29" t="s">
        <v>233</v>
      </c>
      <c r="C29" s="30">
        <v>2015</v>
      </c>
      <c r="D29" s="31">
        <v>20</v>
      </c>
      <c r="E29" s="32">
        <v>50000</v>
      </c>
      <c r="F29" s="45">
        <f t="shared" si="0"/>
        <v>2500</v>
      </c>
      <c r="G29" s="35" t="s">
        <v>0</v>
      </c>
      <c r="H29" s="26"/>
    </row>
    <row r="30" spans="1:8" s="150" customFormat="1" x14ac:dyDescent="0.25">
      <c r="A30" s="26"/>
      <c r="B30" s="29" t="s">
        <v>237</v>
      </c>
      <c r="C30" s="30">
        <v>2015</v>
      </c>
      <c r="D30" s="31">
        <v>60</v>
      </c>
      <c r="E30" s="32">
        <v>950000</v>
      </c>
      <c r="F30" s="45">
        <f t="shared" si="0"/>
        <v>15833.333333333334</v>
      </c>
      <c r="G30" s="35" t="s">
        <v>0</v>
      </c>
      <c r="H30" s="26"/>
    </row>
    <row r="31" spans="1:8" s="150" customFormat="1" x14ac:dyDescent="0.25">
      <c r="A31" s="26"/>
      <c r="B31" s="29" t="s">
        <v>238</v>
      </c>
      <c r="C31" s="30">
        <v>2015</v>
      </c>
      <c r="D31" s="31">
        <v>60</v>
      </c>
      <c r="E31" s="32">
        <v>105000</v>
      </c>
      <c r="F31" s="45">
        <f t="shared" si="0"/>
        <v>1750</v>
      </c>
      <c r="G31" s="35" t="s">
        <v>0</v>
      </c>
      <c r="H31" s="26"/>
    </row>
    <row r="32" spans="1:8" s="150" customFormat="1" x14ac:dyDescent="0.25">
      <c r="A32" s="26"/>
      <c r="B32" s="29" t="s">
        <v>238</v>
      </c>
      <c r="C32" s="30">
        <v>2015</v>
      </c>
      <c r="D32" s="31">
        <v>20</v>
      </c>
      <c r="E32" s="32">
        <v>245000</v>
      </c>
      <c r="F32" s="45">
        <f t="shared" si="0"/>
        <v>12250</v>
      </c>
      <c r="G32" s="35" t="s">
        <v>0</v>
      </c>
      <c r="H32" s="26"/>
    </row>
    <row r="33" spans="1:8" s="150" customFormat="1" x14ac:dyDescent="0.25">
      <c r="A33" s="26"/>
      <c r="B33" s="29" t="s">
        <v>236</v>
      </c>
      <c r="C33" s="30">
        <v>2015</v>
      </c>
      <c r="D33" s="31">
        <v>60</v>
      </c>
      <c r="E33" s="32">
        <v>150000</v>
      </c>
      <c r="F33" s="45">
        <f t="shared" si="0"/>
        <v>2500</v>
      </c>
      <c r="G33" s="35" t="s">
        <v>0</v>
      </c>
      <c r="H33" s="26"/>
    </row>
    <row r="34" spans="1:8" s="150" customFormat="1" ht="26.25" x14ac:dyDescent="0.25">
      <c r="A34" s="26"/>
      <c r="B34" s="29" t="s">
        <v>239</v>
      </c>
      <c r="C34" s="30">
        <v>2015</v>
      </c>
      <c r="D34" s="31">
        <v>60</v>
      </c>
      <c r="E34" s="32">
        <v>350000</v>
      </c>
      <c r="F34" s="45">
        <f t="shared" si="0"/>
        <v>5833.333333333333</v>
      </c>
      <c r="G34" s="35" t="s">
        <v>0</v>
      </c>
      <c r="H34" s="26"/>
    </row>
    <row r="35" spans="1:8" s="150" customFormat="1" x14ac:dyDescent="0.25">
      <c r="A35" s="26"/>
      <c r="B35" s="29" t="s">
        <v>203</v>
      </c>
      <c r="C35" s="30" t="s">
        <v>240</v>
      </c>
      <c r="D35" s="31" t="s">
        <v>217</v>
      </c>
      <c r="E35" s="32">
        <v>250000</v>
      </c>
      <c r="F35" s="45">
        <f t="shared" si="0"/>
        <v>25000</v>
      </c>
      <c r="G35" s="35" t="s">
        <v>0</v>
      </c>
      <c r="H35" s="26"/>
    </row>
    <row r="36" spans="1:8" s="150" customFormat="1" x14ac:dyDescent="0.25">
      <c r="A36" s="26"/>
      <c r="B36" s="29" t="s">
        <v>203</v>
      </c>
      <c r="C36" s="30" t="s">
        <v>240</v>
      </c>
      <c r="D36" s="31" t="s">
        <v>217</v>
      </c>
      <c r="E36" s="32">
        <v>250000</v>
      </c>
      <c r="F36" s="45">
        <f t="shared" si="0"/>
        <v>25000</v>
      </c>
      <c r="G36" s="35" t="s">
        <v>0</v>
      </c>
      <c r="H36" s="26"/>
    </row>
    <row r="37" spans="1:8" s="150" customFormat="1" x14ac:dyDescent="0.25">
      <c r="A37" s="26"/>
      <c r="B37" s="29" t="s">
        <v>199</v>
      </c>
      <c r="C37" s="30" t="s">
        <v>240</v>
      </c>
      <c r="D37" s="31" t="s">
        <v>217</v>
      </c>
      <c r="E37" s="32">
        <v>250000</v>
      </c>
      <c r="F37" s="45">
        <f t="shared" si="0"/>
        <v>25000</v>
      </c>
      <c r="G37" s="35" t="s">
        <v>0</v>
      </c>
      <c r="H37" s="26"/>
    </row>
    <row r="38" spans="1:8" s="150" customFormat="1" x14ac:dyDescent="0.25">
      <c r="A38" s="26"/>
      <c r="B38" s="29" t="s">
        <v>203</v>
      </c>
      <c r="C38" s="30" t="s">
        <v>240</v>
      </c>
      <c r="D38" s="31" t="s">
        <v>217</v>
      </c>
      <c r="E38" s="32">
        <v>250000</v>
      </c>
      <c r="F38" s="45">
        <f t="shared" si="0"/>
        <v>25000</v>
      </c>
      <c r="G38" s="35" t="s">
        <v>0</v>
      </c>
      <c r="H38" s="26"/>
    </row>
    <row r="39" spans="1:8" s="150" customFormat="1" x14ac:dyDescent="0.25">
      <c r="A39" s="26"/>
      <c r="B39" s="29" t="s">
        <v>230</v>
      </c>
      <c r="C39" s="30" t="s">
        <v>240</v>
      </c>
      <c r="D39" s="31" t="s">
        <v>218</v>
      </c>
      <c r="E39" s="32">
        <v>3100000</v>
      </c>
      <c r="F39" s="45">
        <f t="shared" si="0"/>
        <v>51666.666666666664</v>
      </c>
      <c r="G39" s="35" t="s">
        <v>0</v>
      </c>
      <c r="H39" s="26"/>
    </row>
    <row r="40" spans="1:8" s="150" customFormat="1" x14ac:dyDescent="0.25">
      <c r="A40" s="26"/>
      <c r="B40" s="29" t="s">
        <v>231</v>
      </c>
      <c r="C40" s="30" t="s">
        <v>240</v>
      </c>
      <c r="D40" s="31" t="s">
        <v>216</v>
      </c>
      <c r="E40" s="32">
        <v>1550000</v>
      </c>
      <c r="F40" s="45">
        <f t="shared" si="0"/>
        <v>77500</v>
      </c>
      <c r="G40" s="35" t="s">
        <v>0</v>
      </c>
      <c r="H40" s="26"/>
    </row>
    <row r="41" spans="1:8" s="150" customFormat="1" x14ac:dyDescent="0.25">
      <c r="A41" s="26"/>
      <c r="B41" s="29" t="s">
        <v>232</v>
      </c>
      <c r="C41" s="30" t="s">
        <v>240</v>
      </c>
      <c r="D41" s="31" t="s">
        <v>217</v>
      </c>
      <c r="E41" s="32">
        <v>1550000</v>
      </c>
      <c r="F41" s="45">
        <f t="shared" si="0"/>
        <v>155000</v>
      </c>
      <c r="G41" s="35" t="s">
        <v>0</v>
      </c>
      <c r="H41" s="26"/>
    </row>
    <row r="42" spans="1:8" s="150" customFormat="1" x14ac:dyDescent="0.25">
      <c r="A42" s="26"/>
      <c r="B42" s="29" t="s">
        <v>191</v>
      </c>
      <c r="C42" s="30" t="s">
        <v>240</v>
      </c>
      <c r="D42" s="31" t="s">
        <v>216</v>
      </c>
      <c r="E42" s="32">
        <v>150000</v>
      </c>
      <c r="F42" s="45">
        <f t="shared" si="0"/>
        <v>7500</v>
      </c>
      <c r="G42" s="35" t="s">
        <v>0</v>
      </c>
      <c r="H42" s="26"/>
    </row>
    <row r="43" spans="1:8" s="150" customFormat="1" x14ac:dyDescent="0.25">
      <c r="A43" s="26"/>
      <c r="B43" s="29" t="s">
        <v>241</v>
      </c>
      <c r="C43" s="30" t="s">
        <v>240</v>
      </c>
      <c r="D43" s="31" t="s">
        <v>218</v>
      </c>
      <c r="E43" s="32">
        <v>600000</v>
      </c>
      <c r="F43" s="45">
        <f t="shared" si="0"/>
        <v>10000</v>
      </c>
      <c r="G43" s="35" t="s">
        <v>0</v>
      </c>
      <c r="H43" s="26"/>
    </row>
    <row r="44" spans="1:8" s="150" customFormat="1" x14ac:dyDescent="0.25">
      <c r="A44" s="26"/>
      <c r="B44" s="29" t="s">
        <v>236</v>
      </c>
      <c r="C44" s="30">
        <v>2016</v>
      </c>
      <c r="D44" s="31">
        <v>60</v>
      </c>
      <c r="E44" s="32">
        <v>2250000</v>
      </c>
      <c r="F44" s="45">
        <f t="shared" si="0"/>
        <v>37500</v>
      </c>
      <c r="G44" s="35" t="s">
        <v>0</v>
      </c>
      <c r="H44" s="26"/>
    </row>
    <row r="45" spans="1:8" s="150" customFormat="1" x14ac:dyDescent="0.25">
      <c r="A45" s="26"/>
      <c r="B45" s="29" t="s">
        <v>198</v>
      </c>
      <c r="C45" s="30">
        <v>2016</v>
      </c>
      <c r="D45" s="31">
        <v>20</v>
      </c>
      <c r="E45" s="32">
        <v>2250000</v>
      </c>
      <c r="F45" s="45">
        <f t="shared" si="0"/>
        <v>112500</v>
      </c>
      <c r="G45" s="35" t="s">
        <v>0</v>
      </c>
      <c r="H45" s="26"/>
    </row>
    <row r="46" spans="1:8" s="150" customFormat="1" x14ac:dyDescent="0.25">
      <c r="A46" s="26"/>
      <c r="B46" s="29" t="s">
        <v>229</v>
      </c>
      <c r="C46" s="30">
        <v>2016</v>
      </c>
      <c r="D46" s="31">
        <v>60</v>
      </c>
      <c r="E46" s="32">
        <v>200000</v>
      </c>
      <c r="F46" s="45">
        <f t="shared" si="0"/>
        <v>3333.3333333333335</v>
      </c>
      <c r="G46" s="35" t="s">
        <v>0</v>
      </c>
      <c r="H46" s="26"/>
    </row>
    <row r="47" spans="1:8" s="150" customFormat="1" x14ac:dyDescent="0.25">
      <c r="A47" s="26"/>
      <c r="B47" s="29" t="s">
        <v>238</v>
      </c>
      <c r="C47" s="30">
        <v>2016</v>
      </c>
      <c r="D47" s="31">
        <v>60</v>
      </c>
      <c r="E47" s="32">
        <v>800000</v>
      </c>
      <c r="F47" s="45">
        <f t="shared" si="0"/>
        <v>13333.333333333334</v>
      </c>
      <c r="G47" s="35" t="s">
        <v>0</v>
      </c>
      <c r="H47" s="26"/>
    </row>
    <row r="48" spans="1:8" s="150" customFormat="1" x14ac:dyDescent="0.25">
      <c r="A48" s="26"/>
      <c r="B48" s="29" t="s">
        <v>191</v>
      </c>
      <c r="C48" s="30">
        <v>2016</v>
      </c>
      <c r="D48" s="31">
        <v>20</v>
      </c>
      <c r="E48" s="32">
        <v>200000</v>
      </c>
      <c r="F48" s="45">
        <f t="shared" si="0"/>
        <v>10000</v>
      </c>
      <c r="G48" s="35" t="s">
        <v>0</v>
      </c>
      <c r="H48" s="26"/>
    </row>
    <row r="49" spans="1:8" s="150" customFormat="1" x14ac:dyDescent="0.25">
      <c r="A49" s="26"/>
      <c r="B49" s="29" t="s">
        <v>198</v>
      </c>
      <c r="C49" s="30">
        <v>2016</v>
      </c>
      <c r="D49" s="31">
        <v>20</v>
      </c>
      <c r="E49" s="32">
        <v>2000000</v>
      </c>
      <c r="F49" s="45">
        <f t="shared" si="0"/>
        <v>100000</v>
      </c>
      <c r="G49" s="35" t="s">
        <v>0</v>
      </c>
      <c r="H49" s="26"/>
    </row>
    <row r="50" spans="1:8" s="150" customFormat="1" ht="26.25" x14ac:dyDescent="0.25">
      <c r="A50" s="26"/>
      <c r="B50" s="29" t="s">
        <v>196</v>
      </c>
      <c r="C50" s="30">
        <v>2016</v>
      </c>
      <c r="D50" s="31">
        <v>20</v>
      </c>
      <c r="E50" s="32">
        <v>2000000</v>
      </c>
      <c r="F50" s="45">
        <f t="shared" si="0"/>
        <v>100000</v>
      </c>
      <c r="G50" s="35" t="s">
        <v>0</v>
      </c>
      <c r="H50" s="26"/>
    </row>
    <row r="51" spans="1:8" s="150" customFormat="1" x14ac:dyDescent="0.25">
      <c r="A51" s="26"/>
      <c r="B51" s="29" t="s">
        <v>242</v>
      </c>
      <c r="C51" s="30">
        <v>2016</v>
      </c>
      <c r="D51" s="31">
        <v>75</v>
      </c>
      <c r="E51" s="32">
        <v>4000000</v>
      </c>
      <c r="F51" s="45">
        <f t="shared" si="0"/>
        <v>53333.333333333336</v>
      </c>
      <c r="G51" s="35" t="s">
        <v>0</v>
      </c>
      <c r="H51" s="26"/>
    </row>
    <row r="52" spans="1:8" s="150" customFormat="1" x14ac:dyDescent="0.25">
      <c r="A52" s="26"/>
      <c r="B52" s="109" t="s">
        <v>73</v>
      </c>
      <c r="C52" s="167"/>
      <c r="D52" s="168"/>
      <c r="E52" s="169"/>
      <c r="F52" s="46">
        <f>SUMIF(C8:C51,"2015",F8:F51)</f>
        <v>305170.66666666663</v>
      </c>
      <c r="G52" s="47" t="s">
        <v>0</v>
      </c>
      <c r="H52" s="26"/>
    </row>
    <row r="53" spans="1:8" s="150" customFormat="1" x14ac:dyDescent="0.25">
      <c r="A53" s="26"/>
      <c r="B53" s="107" t="s">
        <v>134</v>
      </c>
      <c r="C53" s="170"/>
      <c r="D53" s="171"/>
      <c r="E53" s="172"/>
      <c r="F53" s="46">
        <f>SUMIF(C8:C51,"2016",F8:F51)</f>
        <v>831666.66666666674</v>
      </c>
      <c r="G53" s="47" t="s">
        <v>0</v>
      </c>
      <c r="H53" s="26"/>
    </row>
    <row r="54" spans="1:8" s="150" customFormat="1" x14ac:dyDescent="0.25">
      <c r="A54" s="26"/>
      <c r="B54" s="50" t="s">
        <v>36</v>
      </c>
      <c r="C54" s="173"/>
      <c r="D54" s="174"/>
      <c r="E54" s="174"/>
      <c r="F54" s="48">
        <f>F52+F53</f>
        <v>1136837.3333333335</v>
      </c>
      <c r="G54" s="49" t="s">
        <v>0</v>
      </c>
      <c r="H54" s="26"/>
    </row>
    <row r="55" spans="1:8" s="150" customFormat="1" x14ac:dyDescent="0.25">
      <c r="A55" s="26"/>
      <c r="B55" s="26"/>
      <c r="C55" s="166"/>
      <c r="D55" s="26"/>
      <c r="E55" s="26"/>
      <c r="F55" s="26"/>
      <c r="G55" s="26"/>
      <c r="H55" s="26"/>
    </row>
    <row r="56" spans="1:8" s="150" customFormat="1" x14ac:dyDescent="0.25">
      <c r="A56" s="26"/>
      <c r="B56" s="26"/>
      <c r="C56" s="166"/>
      <c r="D56" s="26"/>
      <c r="E56" s="26"/>
      <c r="F56" s="26"/>
      <c r="G56" s="26"/>
      <c r="H56" s="26"/>
    </row>
    <row r="57" spans="1:8" s="150" customFormat="1" x14ac:dyDescent="0.25">
      <c r="A57" s="26"/>
      <c r="B57" s="26"/>
      <c r="C57" s="166"/>
      <c r="D57" s="26"/>
      <c r="E57" s="26"/>
      <c r="F57" s="175"/>
      <c r="G57" s="175"/>
      <c r="H57" s="2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t="12" hidden="1" customHeight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Mølleåværket AS</v>
      </c>
      <c r="B1" s="56"/>
      <c r="C1" s="56"/>
      <c r="D1" s="178"/>
      <c r="E1" s="56"/>
    </row>
    <row r="2" spans="1:5" x14ac:dyDescent="0.25">
      <c r="A2" s="222" t="str">
        <f>'1. Forside'!A2</f>
        <v>S069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1020000</v>
      </c>
      <c r="D8" s="182" t="s">
        <v>0</v>
      </c>
      <c r="E8" s="56"/>
    </row>
    <row r="9" spans="1:5" x14ac:dyDescent="0.25">
      <c r="A9" s="56"/>
      <c r="B9" s="207" t="s">
        <v>243</v>
      </c>
      <c r="C9" s="51">
        <v>1176</v>
      </c>
      <c r="D9" s="182" t="s">
        <v>244</v>
      </c>
      <c r="E9" s="56"/>
    </row>
    <row r="10" spans="1:5" x14ac:dyDescent="0.25">
      <c r="A10" s="56"/>
      <c r="B10" s="207" t="s">
        <v>223</v>
      </c>
      <c r="C10" s="51">
        <v>3600000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4654176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107000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22400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129400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3600702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4497500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-896798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  <row r="51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2015-10-01T12:14:59Z</dcterms:modified>
</cp:coreProperties>
</file>