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4" i="16"/>
  <c r="C8" i="8" s="1"/>
  <c r="C9" i="11"/>
  <c r="C28" i="8" s="1"/>
  <c r="C9" i="16" l="1"/>
  <c r="C11" i="17"/>
  <c r="K10" i="17" s="1"/>
  <c r="C13" i="19"/>
  <c r="C27" i="19" s="1"/>
  <c r="E27" i="19" l="1"/>
  <c r="E37" i="19" s="1"/>
  <c r="C34" i="8" s="1"/>
  <c r="E34" i="8" s="1"/>
  <c r="E11" i="17"/>
  <c r="G11" i="17" s="1"/>
  <c r="I11" i="17" s="1"/>
  <c r="K11" i="17" s="1"/>
  <c r="F21" i="7" l="1"/>
  <c r="C9" i="12" l="1"/>
  <c r="C11" i="12" s="1"/>
  <c r="C32" i="8" s="1"/>
  <c r="E32" i="8" s="1"/>
  <c r="C9" i="13" l="1"/>
  <c r="C26" i="8" s="1"/>
  <c r="F8" i="2" l="1"/>
  <c r="F8" i="7"/>
  <c r="F20" i="7" s="1"/>
  <c r="F18" i="2" l="1"/>
  <c r="C9" i="10" s="1"/>
  <c r="C15" i="11" l="1"/>
  <c r="C29" i="8" s="1"/>
  <c r="C15" i="13"/>
  <c r="C27" i="8" s="1"/>
  <c r="C14" i="4"/>
  <c r="C25" i="8" s="1"/>
  <c r="C22" i="3"/>
  <c r="C23" i="8" s="1"/>
  <c r="F22" i="7"/>
  <c r="C18" i="8" s="1"/>
  <c r="C16" i="3"/>
  <c r="C22" i="8" s="1"/>
  <c r="C10" i="3"/>
  <c r="C21" i="8" s="1"/>
  <c r="C8" i="4"/>
  <c r="C24" i="8" s="1"/>
  <c r="C10" i="10"/>
  <c r="C17" i="8" s="1"/>
  <c r="F20" i="2"/>
  <c r="C16" i="8" s="1"/>
  <c r="C19" i="8" l="1"/>
  <c r="E19" i="8" s="1"/>
  <c r="C30" i="8"/>
  <c r="E30" i="8" s="1"/>
  <c r="A1" i="8"/>
  <c r="C13" i="15" l="1"/>
  <c r="C15" i="15" s="1"/>
  <c r="C11" i="8" s="1"/>
  <c r="C20" i="16"/>
  <c r="C9" i="8" s="1"/>
  <c r="C7" i="8"/>
  <c r="C8" i="15" l="1"/>
  <c r="C9" i="15" s="1"/>
  <c r="C10" i="8" s="1"/>
  <c r="C13" i="8"/>
  <c r="E13" i="8" s="1"/>
  <c r="E36" i="8" s="1"/>
  <c r="E38" i="8" s="1"/>
</calcChain>
</file>

<file path=xl/sharedStrings.xml><?xml version="1.0" encoding="utf-8"?>
<sst xmlns="http://schemas.openxmlformats.org/spreadsheetml/2006/main" count="417" uniqueCount="217">
  <si>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</si>
  <si>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</si>
  <si>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</si>
  <si>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</si>
  <si>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</si>
  <si>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</si>
  <si>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</si>
  <si>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</si>
  <si>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</si>
  <si>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</si>
  <si>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</si>
  <si>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</si>
  <si>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</si>
  <si>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</si>
  <si>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</si>
  <si>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</si>
  <si>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</si>
  <si>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</si>
  <si>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</si>
  <si>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</si>
  <si>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</si>
  <si>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</si>
  <si>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</si>
  <si>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</si>
  <si>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</si>
  <si>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</si>
  <si>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</si>
  <si>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</si>
  <si>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</si>
  <si>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</si>
  <si>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</si>
  <si>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</si>
  <si>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</si>
  <si>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</si>
  <si>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</si>
  <si>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</si>
  <si>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</si>
  <si>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</si>
  <si>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</si>
  <si>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</si>
  <si>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</si>
  <si>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</si>
  <si>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</si>
  <si>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</si>
  <si>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</si>
  <si>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</si>
  <si>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</si>
  <si>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</si>
  <si>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</si>
  <si>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</si>
  <si>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</si>
  <si>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</si>
  <si>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</si>
  <si>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</si>
  <si>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</si>
  <si>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</si>
  <si>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</si>
  <si>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</si>
  <si>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</si>
  <si>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</si>
  <si>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</si>
  <si>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</si>
  <si>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</si>
  <si>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</si>
  <si>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</si>
  <si>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</si>
  <si>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</si>
  <si>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</si>
  <si>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</si>
  <si>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</si>
  <si>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</si>
  <si>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</si>
  <si>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</si>
  <si>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</si>
  <si>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</si>
  <si>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</si>
  <si>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</si>
  <si>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</si>
  <si>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</si>
  <si>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</si>
  <si>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</si>
  <si>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</si>
  <si>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</si>
  <si>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</si>
  <si>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</si>
  <si>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</si>
  <si>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</si>
  <si>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</si>
  <si>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</si>
  <si>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</si>
  <si>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</si>
  <si>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</si>
  <si>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</si>
  <si>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</si>
  <si>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</si>
  <si>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</si>
  <si>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</si>
  <si>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</si>
  <si>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</si>
  <si>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</si>
  <si>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</si>
  <si>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</si>
  <si>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</si>
  <si>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</si>
  <si>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</si>
  <si>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</si>
  <si>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</si>
  <si>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</si>
  <si>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</si>
  <si>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</si>
  <si>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</si>
  <si>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</si>
  <si>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</si>
  <si>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</si>
  <si>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</si>
  <si>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</si>
  <si>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</si>
  <si>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</si>
  <si>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</si>
  <si>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</si>
  <si>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</si>
  <si>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</si>
  <si>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</si>
  <si>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</si>
  <si>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</si>
  <si>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</si>
  <si>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</si>
  <si>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</si>
  <si>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</si>
  <si>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</si>
  <si>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</si>
  <si>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</si>
  <si>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</si>
  <si>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</si>
  <si>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</si>
  <si>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</si>
  <si>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</si>
  <si>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</si>
  <si>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</si>
  <si>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</si>
  <si>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</si>
  <si>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</si>
  <si>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</si>
  <si>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</si>
  <si>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</si>
  <si>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</si>
  <si>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</si>
  <si>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</si>
  <si>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</si>
  <si>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</si>
  <si>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</si>
  <si>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</si>
  <si>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</si>
  <si>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</si>
  <si>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</si>
  <si>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</si>
  <si>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</si>
  <si>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</si>
  <si>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</si>
  <si>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</si>
  <si>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</si>
  <si>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</si>
  <si>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</si>
  <si>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</si>
  <si>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</si>
  <si>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</si>
  <si>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</si>
  <si>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</si>
  <si>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</si>
  <si>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</si>
  <si>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</si>
  <si>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</si>
  <si>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</si>
  <si>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</si>
  <si>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</si>
  <si>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</si>
  <si>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</si>
  <si>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</si>
  <si>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</si>
  <si>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</si>
  <si>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</si>
  <si>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</si>
  <si>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</si>
  <si>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</si>
  <si>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</si>
  <si>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</si>
  <si>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</si>
  <si>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</si>
  <si>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Forafvanding, slam, SRO</t>
  </si>
  <si>
    <t>Indløb med riste, SRO</t>
  </si>
  <si>
    <t>Forklaring, Konstruktioner</t>
  </si>
  <si>
    <t>Beluftningstanke, SRO</t>
  </si>
  <si>
    <t>Gasdisponering - elproduktionsanlæg, SRO</t>
  </si>
  <si>
    <t>Forafvanding, slam, Mek/EL</t>
  </si>
  <si>
    <t>Administrationbygninger</t>
  </si>
  <si>
    <t>Arbejdsplads</t>
  </si>
  <si>
    <t>2014</t>
  </si>
  <si>
    <t>10</t>
  </si>
  <si>
    <t>60</t>
  </si>
  <si>
    <t>20</t>
  </si>
  <si>
    <t>75</t>
  </si>
  <si>
    <t>5</t>
  </si>
  <si>
    <t>Beluftningstanke, Mek/EL</t>
  </si>
  <si>
    <t>Efterklaringstanke, Mek/El</t>
  </si>
  <si>
    <t>Indløb med riste, Mek/EL</t>
  </si>
  <si>
    <t>Slutafvanding, slam - højteknologisk (centrifuger), Mek/El</t>
  </si>
  <si>
    <t>Rådnetanke, slam, Konstruktioner</t>
  </si>
  <si>
    <t>Sand- og fedtfang, Kontruktioner</t>
  </si>
  <si>
    <t>Sand- og fedtfang, Mek/EL</t>
  </si>
  <si>
    <t>Sand- og fedtfang, SRO</t>
  </si>
  <si>
    <t>Pumpeinstallation Miljøklasse A (100-300 l/s) - Mek/EL</t>
  </si>
  <si>
    <t>Pumpeinstallation Miljøklasse A (100-300 l/s) - SRO</t>
  </si>
  <si>
    <t>Spildevandsafgift</t>
  </si>
  <si>
    <t>Køb af ydelser og produkter, der er omfattet af prisloftreguleringen, hos et andet selskab</t>
  </si>
  <si>
    <t>Måløv Rens AS</t>
  </si>
  <si>
    <t>S070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</si>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</sst>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Måløv Rens AS</v>
      </c>
      <c r="B1" s="56"/>
      <c r="C1" s="56"/>
      <c r="D1" s="56"/>
      <c r="E1" s="56"/>
    </row>
    <row r="2" spans="1:5" x14ac:dyDescent="0.25">
      <c r="A2" s="222" t="str">
        <f>'1. Forside'!A2</f>
        <v>S070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Måløv Rens AS</v>
      </c>
      <c r="B1" s="26"/>
      <c r="C1" s="26"/>
      <c r="D1" s="26"/>
      <c r="E1" s="26"/>
    </row>
    <row r="2" spans="1:5" x14ac:dyDescent="0.25">
      <c r="A2" s="223" t="str">
        <f>'1. Forside'!A2</f>
        <v>S070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Måløv Rens AS</v>
      </c>
      <c r="B1" s="26"/>
      <c r="C1" s="26"/>
      <c r="D1" s="26"/>
      <c r="E1" s="26"/>
    </row>
    <row r="2" spans="1:5" x14ac:dyDescent="0.25">
      <c r="A2" s="223" t="str">
        <f>'1. Forside'!A2</f>
        <v>S070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90000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-55000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-56919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-6919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Måløv Rens AS</v>
      </c>
      <c r="B1" s="26"/>
      <c r="C1" s="26"/>
      <c r="D1" s="26"/>
      <c r="E1" s="26"/>
    </row>
    <row r="2" spans="1:5" x14ac:dyDescent="0.25">
      <c r="A2" s="223" t="str">
        <f>'1. Forside'!A2</f>
        <v>S070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-1695648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-452261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-1243387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4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-310846.75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Måløv Rens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17927929.904063243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2910234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688051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53259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299217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3950761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29999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-19429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-3961331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-3980760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17979534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17979534</v>
      </c>
      <c r="D36" s="79" t="s">
        <v>0</v>
      </c>
      <c r="E36" s="10">
        <f>-C36</f>
        <v>-17979534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-51604.095936756581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Måløv Rens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21</v>
      </c>
      <c r="D7" s="224" t="s">
        <v>0</v>
      </c>
      <c r="E7" s="225">
        <v>269204</v>
      </c>
      <c r="F7" s="224" t="s">
        <v>0</v>
      </c>
      <c r="G7" s="225">
        <v>3576305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21</v>
      </c>
      <c r="D8" s="224" t="s">
        <v>0</v>
      </c>
      <c r="E8" s="226">
        <v>269204</v>
      </c>
      <c r="F8" s="224" t="s">
        <v>0</v>
      </c>
      <c r="G8" s="226">
        <v>29999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3546306</v>
      </c>
      <c r="H11" s="228" t="s">
        <v>0</v>
      </c>
      <c r="I11" s="55">
        <f>G11+I7-I8-I9</f>
        <v>3546306</v>
      </c>
      <c r="J11" s="228" t="s">
        <v>0</v>
      </c>
      <c r="K11" s="55">
        <f>K7-K8-K9+K10+I11</f>
        <v>3546306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Måløv Rens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12366938.285541946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-2916183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-35912.870085059396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-425992.79449580319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8988849.620961085</v>
      </c>
      <c r="D13" s="79" t="s">
        <v>0</v>
      </c>
      <c r="E13" s="6">
        <f>C13</f>
        <v>8988849.620961085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2724661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investeringer'!F20</f>
        <v>1098746.3900000001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368398.91333333345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investeringer'!F22</f>
        <v>409133.33333333331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4600939.6366666667</v>
      </c>
      <c r="D19" s="79" t="s">
        <v>0</v>
      </c>
      <c r="E19" s="8">
        <f>C19</f>
        <v>4600939.6366666667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3533000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88800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-459693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-55000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-6919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3100188</v>
      </c>
      <c r="D30" s="79" t="s">
        <v>0</v>
      </c>
      <c r="E30" s="6">
        <f>C30</f>
        <v>3100188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-310846.75</v>
      </c>
      <c r="D32" s="79" t="s">
        <v>0</v>
      </c>
      <c r="E32" s="10">
        <f>C32</f>
        <v>-310846.75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-51604.095936756581</v>
      </c>
      <c r="D34" s="79" t="s">
        <v>0</v>
      </c>
      <c r="E34" s="12">
        <f>C34</f>
        <v>-51604.095936756581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16327526.411690995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2072742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7.8772594040604158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Måløv Rens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12366938.285541946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12366938.285541946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2916183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2916183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9450755.2855419461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-35912.870085059396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Måløv Rens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6429348.8207541863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9414842.4154568873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9450755.2855419461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1703971.1779832128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425992.79449580319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Måløv Rens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100345863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2724661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2724661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0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Måløv Rens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196</v>
      </c>
      <c r="D8" s="31" t="s">
        <v>197</v>
      </c>
      <c r="E8" s="32">
        <v>2856</v>
      </c>
      <c r="F8" s="34">
        <f t="shared" ref="F8" si="0">E8/D8</f>
        <v>285.60000000000002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196</v>
      </c>
      <c r="D9" s="31" t="s">
        <v>197</v>
      </c>
      <c r="E9" s="32">
        <v>1335043</v>
      </c>
      <c r="F9" s="34">
        <f t="shared" ref="F9:F17" si="1">E9/D9</f>
        <v>133504.29999999999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 t="s">
        <v>196</v>
      </c>
      <c r="D10" s="31" t="s">
        <v>197</v>
      </c>
      <c r="E10" s="32">
        <v>4800</v>
      </c>
      <c r="F10" s="34">
        <f t="shared" si="1"/>
        <v>480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196</v>
      </c>
      <c r="D11" s="31" t="s">
        <v>198</v>
      </c>
      <c r="E11" s="32">
        <v>441882</v>
      </c>
      <c r="F11" s="34">
        <f t="shared" si="1"/>
        <v>7364.7</v>
      </c>
      <c r="G11" s="35" t="s">
        <v>0</v>
      </c>
      <c r="H11" s="26"/>
    </row>
    <row r="12" spans="1:8" s="150" customFormat="1" x14ac:dyDescent="0.25">
      <c r="A12" s="26"/>
      <c r="B12" s="29" t="s">
        <v>191</v>
      </c>
      <c r="C12" s="30" t="s">
        <v>196</v>
      </c>
      <c r="D12" s="31" t="s">
        <v>197</v>
      </c>
      <c r="E12" s="32">
        <v>1116998</v>
      </c>
      <c r="F12" s="34">
        <f t="shared" si="1"/>
        <v>111699.8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196</v>
      </c>
      <c r="D13" s="31" t="s">
        <v>197</v>
      </c>
      <c r="E13" s="32">
        <v>33292</v>
      </c>
      <c r="F13" s="34">
        <f t="shared" si="1"/>
        <v>3329.2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196</v>
      </c>
      <c r="D14" s="31" t="s">
        <v>199</v>
      </c>
      <c r="E14" s="32">
        <v>267300</v>
      </c>
      <c r="F14" s="34">
        <f t="shared" si="1"/>
        <v>13365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 t="s">
        <v>196</v>
      </c>
      <c r="D15" s="31" t="s">
        <v>199</v>
      </c>
      <c r="E15" s="32">
        <v>123263</v>
      </c>
      <c r="F15" s="34">
        <f t="shared" si="1"/>
        <v>6163.15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 t="s">
        <v>196</v>
      </c>
      <c r="D16" s="31" t="s">
        <v>200</v>
      </c>
      <c r="E16" s="32">
        <v>5512868</v>
      </c>
      <c r="F16" s="34">
        <f t="shared" si="1"/>
        <v>73504.906666666662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196</v>
      </c>
      <c r="D17" s="31" t="s">
        <v>201</v>
      </c>
      <c r="E17" s="32">
        <v>98889</v>
      </c>
      <c r="F17" s="34">
        <f t="shared" si="1"/>
        <v>19777.8</v>
      </c>
      <c r="G17" s="35" t="s">
        <v>0</v>
      </c>
      <c r="H17" s="26"/>
    </row>
    <row r="18" spans="1:8" s="150" customFormat="1" x14ac:dyDescent="0.25">
      <c r="A18" s="26"/>
      <c r="B18" s="23" t="s">
        <v>72</v>
      </c>
      <c r="C18" s="160"/>
      <c r="D18" s="160"/>
      <c r="E18" s="160"/>
      <c r="F18" s="36">
        <f>SUM(F8:F17)</f>
        <v>369474.45666666672</v>
      </c>
      <c r="G18" s="37" t="s">
        <v>0</v>
      </c>
      <c r="H18" s="26"/>
    </row>
    <row r="19" spans="1:8" s="150" customFormat="1" x14ac:dyDescent="0.25">
      <c r="A19" s="26"/>
      <c r="B19" s="107" t="s">
        <v>136</v>
      </c>
      <c r="C19" s="161"/>
      <c r="D19" s="161"/>
      <c r="E19" s="161"/>
      <c r="F19" s="66">
        <v>729271.93333333335</v>
      </c>
      <c r="G19" s="37" t="s">
        <v>0</v>
      </c>
      <c r="H19" s="26"/>
    </row>
    <row r="20" spans="1:8" s="150" customFormat="1" x14ac:dyDescent="0.25">
      <c r="A20" s="26"/>
      <c r="B20" s="39" t="s">
        <v>69</v>
      </c>
      <c r="C20" s="162"/>
      <c r="D20" s="162"/>
      <c r="E20" s="163"/>
      <c r="F20" s="38">
        <f>F18+F19</f>
        <v>1098746.3900000001</v>
      </c>
      <c r="G20" s="38" t="s">
        <v>0</v>
      </c>
      <c r="H20" s="26"/>
    </row>
    <row r="21" spans="1:8" s="150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50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50" customFormat="1" hidden="1" x14ac:dyDescent="0.25"/>
    <row r="25" spans="1:8" s="150" customFormat="1" hidden="1" x14ac:dyDescent="0.25"/>
    <row r="26" spans="1:8" s="150" customFormat="1" hidden="1" x14ac:dyDescent="0.25"/>
    <row r="27" spans="1:8" s="150" customFormat="1" ht="14.45" hidden="1" customHeight="1" x14ac:dyDescent="0.25"/>
    <row r="28" spans="1:8" s="150" customFormat="1" ht="14.45" hidden="1" customHeight="1" x14ac:dyDescent="0.25"/>
    <row r="29" spans="1:8" s="150" customFormat="1" ht="15" hidden="1" customHeight="1" x14ac:dyDescent="0.25"/>
    <row r="30" spans="1:8" s="150" customFormat="1" ht="1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Måløv Rens AS</v>
      </c>
      <c r="B1" s="164"/>
      <c r="C1" s="164"/>
      <c r="D1" s="164"/>
      <c r="E1" s="164"/>
    </row>
    <row r="2" spans="1:5" x14ac:dyDescent="0.25">
      <c r="A2" s="1" t="str">
        <f>'1. Forside'!A2</f>
        <v>S070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117550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253000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investeringer'!F18</f>
        <v>369474.45666666672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368398.91333333345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Måløv Rens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>
        <v>2015</v>
      </c>
      <c r="D8" s="31">
        <v>10</v>
      </c>
      <c r="E8" s="32">
        <v>1500000</v>
      </c>
      <c r="F8" s="45">
        <f>E8/D8</f>
        <v>150000</v>
      </c>
      <c r="G8" s="35" t="s">
        <v>0</v>
      </c>
      <c r="H8" s="26"/>
    </row>
    <row r="9" spans="1:8" s="150" customFormat="1" x14ac:dyDescent="0.25">
      <c r="A9" s="26"/>
      <c r="B9" s="29" t="s">
        <v>202</v>
      </c>
      <c r="C9" s="30">
        <v>2015</v>
      </c>
      <c r="D9" s="31">
        <v>20</v>
      </c>
      <c r="E9" s="32">
        <v>1206000</v>
      </c>
      <c r="F9" s="45">
        <f t="shared" ref="F9:F19" si="0">E9/D9</f>
        <v>60300</v>
      </c>
      <c r="G9" s="35" t="s">
        <v>0</v>
      </c>
      <c r="H9" s="26"/>
    </row>
    <row r="10" spans="1:8" s="150" customFormat="1" x14ac:dyDescent="0.25">
      <c r="A10" s="26"/>
      <c r="B10" s="29" t="s">
        <v>203</v>
      </c>
      <c r="C10" s="30">
        <v>2015</v>
      </c>
      <c r="D10" s="31">
        <v>20</v>
      </c>
      <c r="E10" s="32">
        <v>500000</v>
      </c>
      <c r="F10" s="45">
        <f t="shared" si="0"/>
        <v>25000</v>
      </c>
      <c r="G10" s="35" t="s">
        <v>0</v>
      </c>
      <c r="H10" s="26"/>
    </row>
    <row r="11" spans="1:8" s="150" customFormat="1" x14ac:dyDescent="0.25">
      <c r="A11" s="26"/>
      <c r="B11" s="29" t="s">
        <v>204</v>
      </c>
      <c r="C11" s="30">
        <v>2015</v>
      </c>
      <c r="D11" s="31">
        <v>20</v>
      </c>
      <c r="E11" s="32">
        <v>250000</v>
      </c>
      <c r="F11" s="45">
        <f t="shared" si="0"/>
        <v>12500</v>
      </c>
      <c r="G11" s="35" t="s">
        <v>0</v>
      </c>
      <c r="H11" s="26"/>
    </row>
    <row r="12" spans="1:8" s="150" customFormat="1" x14ac:dyDescent="0.25">
      <c r="A12" s="26"/>
      <c r="B12" s="29" t="s">
        <v>205</v>
      </c>
      <c r="C12" s="30">
        <v>2016</v>
      </c>
      <c r="D12" s="31">
        <v>20</v>
      </c>
      <c r="E12" s="32">
        <v>1000000</v>
      </c>
      <c r="F12" s="45">
        <f t="shared" si="0"/>
        <v>50000</v>
      </c>
      <c r="G12" s="35" t="s">
        <v>0</v>
      </c>
      <c r="H12" s="26"/>
    </row>
    <row r="13" spans="1:8" s="150" customFormat="1" x14ac:dyDescent="0.25">
      <c r="A13" s="26"/>
      <c r="B13" s="29" t="s">
        <v>206</v>
      </c>
      <c r="C13" s="30">
        <v>2016</v>
      </c>
      <c r="D13" s="31">
        <v>60</v>
      </c>
      <c r="E13" s="32">
        <v>800000</v>
      </c>
      <c r="F13" s="45">
        <f t="shared" si="0"/>
        <v>13333.333333333334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>
        <v>2016</v>
      </c>
      <c r="D14" s="31">
        <v>75</v>
      </c>
      <c r="E14" s="32">
        <v>200000</v>
      </c>
      <c r="F14" s="45">
        <f t="shared" si="0"/>
        <v>2666.6666666666665</v>
      </c>
      <c r="G14" s="35" t="s">
        <v>0</v>
      </c>
      <c r="H14" s="26"/>
    </row>
    <row r="15" spans="1:8" s="150" customFormat="1" x14ac:dyDescent="0.25">
      <c r="A15" s="26"/>
      <c r="B15" s="29" t="s">
        <v>207</v>
      </c>
      <c r="C15" s="30">
        <v>2016</v>
      </c>
      <c r="D15" s="31">
        <v>60</v>
      </c>
      <c r="E15" s="32">
        <v>500000</v>
      </c>
      <c r="F15" s="45">
        <f t="shared" si="0"/>
        <v>8333.3333333333339</v>
      </c>
      <c r="G15" s="35" t="s">
        <v>0</v>
      </c>
      <c r="H15" s="26"/>
    </row>
    <row r="16" spans="1:8" s="150" customFormat="1" x14ac:dyDescent="0.25">
      <c r="A16" s="26"/>
      <c r="B16" s="29" t="s">
        <v>208</v>
      </c>
      <c r="C16" s="30">
        <v>2016</v>
      </c>
      <c r="D16" s="31">
        <v>20</v>
      </c>
      <c r="E16" s="32">
        <v>300000</v>
      </c>
      <c r="F16" s="45">
        <f t="shared" si="0"/>
        <v>15000</v>
      </c>
      <c r="G16" s="35" t="s">
        <v>0</v>
      </c>
      <c r="H16" s="26"/>
    </row>
    <row r="17" spans="1:8" s="150" customFormat="1" x14ac:dyDescent="0.25">
      <c r="A17" s="26"/>
      <c r="B17" s="29" t="s">
        <v>209</v>
      </c>
      <c r="C17" s="30">
        <v>2016</v>
      </c>
      <c r="D17" s="31">
        <v>10</v>
      </c>
      <c r="E17" s="32">
        <v>200000</v>
      </c>
      <c r="F17" s="45">
        <f t="shared" si="0"/>
        <v>20000</v>
      </c>
      <c r="G17" s="35" t="s">
        <v>0</v>
      </c>
      <c r="H17" s="26"/>
    </row>
    <row r="18" spans="1:8" s="150" customFormat="1" x14ac:dyDescent="0.25">
      <c r="A18" s="26"/>
      <c r="B18" s="29" t="s">
        <v>210</v>
      </c>
      <c r="C18" s="30">
        <v>2016</v>
      </c>
      <c r="D18" s="31">
        <v>20</v>
      </c>
      <c r="E18" s="32">
        <v>800000</v>
      </c>
      <c r="F18" s="45">
        <f t="shared" si="0"/>
        <v>40000</v>
      </c>
      <c r="G18" s="35" t="s">
        <v>0</v>
      </c>
      <c r="H18" s="26"/>
    </row>
    <row r="19" spans="1:8" s="150" customFormat="1" x14ac:dyDescent="0.25">
      <c r="A19" s="26"/>
      <c r="B19" s="29" t="s">
        <v>211</v>
      </c>
      <c r="C19" s="30">
        <v>2016</v>
      </c>
      <c r="D19" s="31">
        <v>10</v>
      </c>
      <c r="E19" s="32">
        <v>120000</v>
      </c>
      <c r="F19" s="45">
        <f t="shared" si="0"/>
        <v>12000</v>
      </c>
      <c r="G19" s="35" t="s">
        <v>0</v>
      </c>
      <c r="H19" s="26"/>
    </row>
    <row r="20" spans="1:8" s="150" customFormat="1" x14ac:dyDescent="0.25">
      <c r="A20" s="26"/>
      <c r="B20" s="109" t="s">
        <v>73</v>
      </c>
      <c r="C20" s="167"/>
      <c r="D20" s="168"/>
      <c r="E20" s="169"/>
      <c r="F20" s="46">
        <f>SUMIF(C8:C19,"2015",F8:F19)</f>
        <v>247800</v>
      </c>
      <c r="G20" s="47" t="s">
        <v>0</v>
      </c>
      <c r="H20" s="26"/>
    </row>
    <row r="21" spans="1:8" s="150" customFormat="1" x14ac:dyDescent="0.25">
      <c r="A21" s="26"/>
      <c r="B21" s="107" t="s">
        <v>134</v>
      </c>
      <c r="C21" s="170"/>
      <c r="D21" s="171"/>
      <c r="E21" s="172"/>
      <c r="F21" s="46">
        <f>SUMIF(C8:C19,"2016",F8:F19)</f>
        <v>161333.33333333331</v>
      </c>
      <c r="G21" s="47" t="s">
        <v>0</v>
      </c>
      <c r="H21" s="26"/>
    </row>
    <row r="22" spans="1:8" s="150" customFormat="1" x14ac:dyDescent="0.25">
      <c r="A22" s="26"/>
      <c r="B22" s="50" t="s">
        <v>36</v>
      </c>
      <c r="C22" s="173"/>
      <c r="D22" s="174"/>
      <c r="E22" s="174"/>
      <c r="F22" s="48">
        <f>F20+F21</f>
        <v>409133.33333333331</v>
      </c>
      <c r="G22" s="49" t="s">
        <v>0</v>
      </c>
      <c r="H22" s="26"/>
    </row>
    <row r="23" spans="1:8" s="150" customFormat="1" x14ac:dyDescent="0.25">
      <c r="A23" s="26"/>
      <c r="B23" s="26"/>
      <c r="C23" s="166"/>
      <c r="D23" s="26"/>
      <c r="E23" s="26"/>
      <c r="F23" s="26"/>
      <c r="G23" s="26"/>
      <c r="H23" s="26"/>
    </row>
    <row r="24" spans="1:8" s="150" customFormat="1" x14ac:dyDescent="0.25">
      <c r="A24" s="26"/>
      <c r="B24" s="26"/>
      <c r="C24" s="16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166"/>
      <c r="D25" s="26"/>
      <c r="E25" s="26"/>
      <c r="F25" s="175"/>
      <c r="G25" s="175"/>
      <c r="H25" s="2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t="12" hidden="1" customHeight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Måløv Rens AS</v>
      </c>
      <c r="B1" s="56"/>
      <c r="C1" s="56"/>
      <c r="D1" s="178"/>
      <c r="E1" s="56"/>
    </row>
    <row r="2" spans="1:5" x14ac:dyDescent="0.25">
      <c r="A2" s="222" t="str">
        <f>'1. Forside'!A2</f>
        <v>S070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212</v>
      </c>
      <c r="C8" s="51">
        <v>1300000</v>
      </c>
      <c r="D8" s="182" t="s">
        <v>0</v>
      </c>
      <c r="E8" s="56"/>
    </row>
    <row r="9" spans="1:5" x14ac:dyDescent="0.25">
      <c r="A9" s="56"/>
      <c r="B9" s="207" t="s">
        <v>213</v>
      </c>
      <c r="C9" s="51">
        <v>2200000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3533000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58800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30000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88800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1043307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1503000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-459693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2015-10-08T10:22:18Z</dcterms:modified>
</cp:coreProperties>
</file>