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C11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E31" i="19" l="1"/>
  <c r="C36" i="19" l="1"/>
  <c r="E36" i="19" s="1"/>
  <c r="F32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2" i="8" l="1"/>
  <c r="C9" i="9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31" i="7" s="1"/>
  <c r="F26" i="2" l="1"/>
  <c r="C9" i="10" s="1"/>
  <c r="C15" i="11" l="1"/>
  <c r="C29" i="8" s="1"/>
  <c r="C15" i="13"/>
  <c r="C27" i="8" s="1"/>
  <c r="C17" i="4"/>
  <c r="C25" i="8" s="1"/>
  <c r="C23" i="3"/>
  <c r="C23" i="8" s="1"/>
  <c r="F33" i="7"/>
  <c r="C18" i="8" s="1"/>
  <c r="C17" i="3"/>
  <c r="C22" i="8" s="1"/>
  <c r="C11" i="3"/>
  <c r="C21" i="8" s="1"/>
  <c r="C24" i="8"/>
  <c r="C10" i="10"/>
  <c r="C17" i="8" s="1"/>
  <c r="F2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<sst xmlns="http://schemas.openxmlformats.org/spreadsheetml/2006/main" count="526" uniqueCount="230">
  <si>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</si>
  <si>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</si>
  <si>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</si>
  <si>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</si>
  <si>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</si>
  <si>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</si>
  <si>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</si>
  <si>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</si>
  <si>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</si>
  <si>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</si>
  <si>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</si>
  <si>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</si>
  <si>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</si>
  <si>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</si>
  <si>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</si>
  <si>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</si>
  <si>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</si>
  <si>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</si>
  <si>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</si>
  <si>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</si>
  <si>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</si>
  <si>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</si>
  <si>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</si>
  <si>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</si>
  <si>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</si>
  <si>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</si>
  <si>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</si>
  <si>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</si>
  <si>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</si>
  <si>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</si>
  <si>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</si>
  <si>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</si>
  <si>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</si>
  <si>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</si>
  <si>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</si>
  <si>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</si>
  <si>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</si>
  <si>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</si>
  <si>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</si>
  <si>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</si>
  <si>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</si>
  <si>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</si>
  <si>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</si>
  <si>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</si>
  <si>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</si>
  <si>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</si>
  <si>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</si>
  <si>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</si>
  <si>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</si>
  <si>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</si>
  <si>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</si>
  <si>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</si>
  <si>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</si>
  <si>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</si>
  <si>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</si>
  <si>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</si>
  <si>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</si>
  <si>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</si>
  <si>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</si>
  <si>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</si>
  <si>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</si>
  <si>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</si>
  <si>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</si>
  <si>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</si>
  <si>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</si>
  <si>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</si>
  <si>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</si>
  <si>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</si>
  <si>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</si>
  <si>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</si>
  <si>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</si>
  <si>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</si>
  <si>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</si>
  <si>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</si>
  <si>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</si>
  <si>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</si>
  <si>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</si>
  <si>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</si>
  <si>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</si>
  <si>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</si>
  <si>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</si>
  <si>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</si>
  <si>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</si>
  <si>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</si>
  <si>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</si>
  <si>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</si>
  <si>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</si>
  <si>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</si>
  <si>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</si>
  <si>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</si>
  <si>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</si>
  <si>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</si>
  <si>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</si>
  <si>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</si>
  <si>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</si>
  <si>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</si>
  <si>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</si>
  <si>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</si>
  <si>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</si>
  <si>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</si>
  <si>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</si>
  <si>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</si>
  <si>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</si>
  <si>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</si>
  <si>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</si>
  <si>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</si>
  <si>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</si>
  <si>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</si>
  <si>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</si>
  <si>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</si>
  <si>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</si>
  <si>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</si>
  <si>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</si>
  <si>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</si>
  <si>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</si>
  <si>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</si>
  <si>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</si>
  <si>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</si>
  <si>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</si>
  <si>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</si>
  <si>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</si>
  <si>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</si>
  <si>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</si>
  <si>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</si>
  <si>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</si>
  <si>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</si>
  <si>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</si>
  <si>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</si>
  <si>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</si>
  <si>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</si>
  <si>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</si>
  <si>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</si>
  <si>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</si>
  <si>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</si>
  <si>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</si>
  <si>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</si>
  <si>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</si>
  <si>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</si>
  <si>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</si>
  <si>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</si>
  <si>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</si>
  <si>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</si>
  <si>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</si>
  <si>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</si>
  <si>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</si>
  <si>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</si>
  <si>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</si>
  <si>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</si>
  <si>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</si>
  <si>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</si>
  <si>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</si>
  <si>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</si>
  <si>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</si>
  <si>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</si>
  <si>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</si>
  <si>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</si>
  <si>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</si>
  <si>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</si>
  <si>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</si>
  <si>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</si>
  <si>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</si>
  <si>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</si>
  <si>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</si>
  <si>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</si>
  <si>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</si>
  <si>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</si>
  <si>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</si>
  <si>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</si>
  <si>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</si>
  <si>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</si>
  <si>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</si>
  <si>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</si>
  <si>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</si>
  <si>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</si>
  <si>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</si>
  <si>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</si>
  <si>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</si>
  <si>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</si>
  <si>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</si>
  <si>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</si>
  <si>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</si>
  <si>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</si>
  <si>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</si>
  <si>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</si>
  <si>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</si>
  <si>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</si>
  <si>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</si>
  <si>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</si>
  <si>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</si>
  <si>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</si>
  <si>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</si>
  <si>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</si>
  <si>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</si>
  <si>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Strømpeforing ≤ Ø 200 mm</t>
  </si>
  <si>
    <t>Pumpestationer i brønde (&lt; 6,25 m2), Konstruktioner</t>
  </si>
  <si>
    <t>Arbejdsplads</t>
  </si>
  <si>
    <t>Pumpestationer m. overbygning (&lt; 20 m2), SRO</t>
  </si>
  <si>
    <t>2014</t>
  </si>
  <si>
    <t>75</t>
  </si>
  <si>
    <t>50</t>
  </si>
  <si>
    <t>5</t>
  </si>
  <si>
    <t>20</t>
  </si>
  <si>
    <t>10</t>
  </si>
  <si>
    <t>Pumpestationer i brønde (&lt; 6,25 m2), SRO</t>
  </si>
  <si>
    <t>Pumpestationer i underjordiske bygværker (&lt;50 m2), SRO</t>
  </si>
  <si>
    <t>Pumpestationer i brønde (&lt; 6,25 m2), Mek/EL</t>
  </si>
  <si>
    <t>Pumpestationer i underjordiske bygværker (&lt;50 m2), Mek/El</t>
  </si>
  <si>
    <t>Tryksatte minipumpestationer (husstandssystemer)</t>
  </si>
  <si>
    <t>Strømpeforing Ø 200 mm &lt; Ledningsnet ≤ Ø 500 mm</t>
  </si>
  <si>
    <t>Pumpestationer i underjordiske bygværker (&lt;50 m2), Konstruktioner</t>
  </si>
  <si>
    <t>Værksteder, garager</t>
  </si>
  <si>
    <t>Infrastrukturanlæg - fibernet</t>
  </si>
  <si>
    <t>30</t>
  </si>
  <si>
    <t>Ledelsessystem</t>
  </si>
  <si>
    <t>Fjernaflæsning af målere</t>
  </si>
  <si>
    <t>Andet, TV-inspektion</t>
  </si>
  <si>
    <t>Andet, Energirådgivning</t>
  </si>
  <si>
    <t>Ejendomsskatter</t>
  </si>
  <si>
    <t>Selskabsskatter</t>
  </si>
  <si>
    <t>Køb af ydelser og produkter, der er omfattet af prisloftreguleringen, hos et andet selskab</t>
  </si>
  <si>
    <t>Administrationbygninger</t>
  </si>
  <si>
    <t>2015</t>
  </si>
  <si>
    <t>Jordbassin Klasse B</t>
  </si>
  <si>
    <t>Pumpestationer m. overbygning (&lt; 20 m2), Konstruktioner</t>
  </si>
  <si>
    <t>Infrastrukturanlæg - Fibernet</t>
  </si>
  <si>
    <t>Fjernaflæste målere</t>
  </si>
  <si>
    <t>2016</t>
  </si>
  <si>
    <t>Ringkøbing-Skjern Spildevand AS</t>
  </si>
  <si>
    <t>S077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</si>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</sst>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Ringkøbing-Skjern Spildevand AS</v>
      </c>
      <c r="B1" s="56"/>
      <c r="C1" s="56"/>
      <c r="D1" s="56"/>
      <c r="E1" s="56"/>
    </row>
    <row r="2" spans="1:5" x14ac:dyDescent="0.25">
      <c r="A2" s="222" t="str">
        <f>'1. Forside'!A2</f>
        <v>S077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213</v>
      </c>
      <c r="C7" s="51">
        <v>20000</v>
      </c>
      <c r="D7" s="191" t="s">
        <v>0</v>
      </c>
      <c r="E7" s="56"/>
    </row>
    <row r="8" spans="1:5" x14ac:dyDescent="0.25">
      <c r="A8" s="56"/>
      <c r="B8" s="213" t="s">
        <v>214</v>
      </c>
      <c r="C8" s="51">
        <v>75000</v>
      </c>
      <c r="D8" s="191" t="s">
        <v>0</v>
      </c>
      <c r="E8" s="56"/>
    </row>
    <row r="9" spans="1:5" x14ac:dyDescent="0.25">
      <c r="A9" s="56"/>
      <c r="B9" s="213" t="s">
        <v>215</v>
      </c>
      <c r="C9" s="51">
        <v>100000</v>
      </c>
      <c r="D9" s="191" t="s">
        <v>0</v>
      </c>
      <c r="E9" s="56"/>
    </row>
    <row r="10" spans="1:5" x14ac:dyDescent="0.25">
      <c r="A10" s="56"/>
      <c r="B10" s="213" t="s">
        <v>216</v>
      </c>
      <c r="C10" s="51">
        <v>100000</v>
      </c>
      <c r="D10" s="191" t="s">
        <v>0</v>
      </c>
      <c r="E10" s="56"/>
    </row>
    <row r="11" spans="1:5" x14ac:dyDescent="0.25">
      <c r="A11" s="56"/>
      <c r="B11" s="54" t="s">
        <v>36</v>
      </c>
      <c r="C11" s="55">
        <f>SUM(C7:C10)</f>
        <v>295000</v>
      </c>
      <c r="D11" s="192" t="s">
        <v>0</v>
      </c>
      <c r="E11" s="56"/>
    </row>
    <row r="12" spans="1:5" x14ac:dyDescent="0.25">
      <c r="A12" s="56"/>
      <c r="B12" s="56"/>
      <c r="C12" s="183"/>
      <c r="D12" s="56"/>
      <c r="E12" s="56"/>
    </row>
    <row r="13" spans="1:5" x14ac:dyDescent="0.25">
      <c r="A13" s="56"/>
      <c r="B13" s="56"/>
      <c r="C13" s="183"/>
      <c r="D13" s="56"/>
      <c r="E13" s="56"/>
    </row>
    <row r="14" spans="1:5" ht="27.2" customHeight="1" x14ac:dyDescent="0.25">
      <c r="A14" s="56"/>
      <c r="B14" s="20" t="s">
        <v>151</v>
      </c>
      <c r="C14" s="193"/>
      <c r="D14" s="190"/>
      <c r="E14" s="56"/>
    </row>
    <row r="15" spans="1:5" ht="16.7" customHeight="1" x14ac:dyDescent="0.25">
      <c r="A15" s="56"/>
      <c r="B15" s="108" t="s">
        <v>152</v>
      </c>
      <c r="C15" s="19">
        <v>12208</v>
      </c>
      <c r="D15" s="153" t="s">
        <v>0</v>
      </c>
      <c r="E15" s="56"/>
    </row>
    <row r="16" spans="1:5" ht="16.7" customHeight="1" x14ac:dyDescent="0.25">
      <c r="A16" s="56"/>
      <c r="B16" s="108" t="s">
        <v>153</v>
      </c>
      <c r="C16" s="40">
        <v>250000</v>
      </c>
      <c r="D16" s="153" t="s">
        <v>0</v>
      </c>
      <c r="E16" s="56"/>
    </row>
    <row r="17" spans="1:5" x14ac:dyDescent="0.25">
      <c r="A17" s="56"/>
      <c r="B17" s="28" t="s">
        <v>154</v>
      </c>
      <c r="C17" s="55">
        <f>C15-C16</f>
        <v>-237792</v>
      </c>
      <c r="D17" s="155" t="s">
        <v>0</v>
      </c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hidden="1" x14ac:dyDescent="0.25">
      <c r="B21" s="195"/>
      <c r="E21" s="196"/>
    </row>
    <row r="22" spans="1:5" ht="15.75" hidden="1" x14ac:dyDescent="0.25">
      <c r="B22" s="196"/>
      <c r="C22" s="196"/>
    </row>
    <row r="23" spans="1:5" ht="15.75" hidden="1" x14ac:dyDescent="0.25">
      <c r="B23" s="196"/>
      <c r="E23" s="196"/>
    </row>
    <row r="24" spans="1:5" ht="15.75" hidden="1" x14ac:dyDescent="0.25">
      <c r="B24" s="196"/>
      <c r="D24" s="196"/>
    </row>
    <row r="25" spans="1:5" ht="15.75" hidden="1" x14ac:dyDescent="0.25">
      <c r="B25" s="196"/>
      <c r="C25" s="196"/>
    </row>
    <row r="26" spans="1:5" ht="15.75" hidden="1" x14ac:dyDescent="0.25">
      <c r="B26" s="196"/>
      <c r="C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6"/>
      <c r="D29" s="196"/>
    </row>
    <row r="30" spans="1:5" ht="15.75" hidden="1" x14ac:dyDescent="0.25">
      <c r="B30" s="195"/>
      <c r="C30" s="195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5"/>
    </row>
    <row r="66" spans="1:5" hidden="1" x14ac:dyDescent="0.25"/>
    <row r="67" spans="1:5" hidden="1" x14ac:dyDescent="0.25"/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Ringkøbing-Skjern Spildevand AS</v>
      </c>
      <c r="B1" s="26"/>
      <c r="C1" s="26"/>
      <c r="D1" s="26"/>
      <c r="E1" s="26"/>
    </row>
    <row r="2" spans="1:5" x14ac:dyDescent="0.25">
      <c r="A2" s="223" t="str">
        <f>'1. Forside'!A2</f>
        <v>S077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Ringkøbing-Skjern Spildevand AS</v>
      </c>
      <c r="B1" s="26"/>
      <c r="C1" s="26"/>
      <c r="D1" s="26"/>
      <c r="E1" s="26"/>
    </row>
    <row r="2" spans="1:5" x14ac:dyDescent="0.25">
      <c r="A2" s="223" t="str">
        <f>'1. Forside'!A2</f>
        <v>S077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1130000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1130000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463907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750000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-286093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Ringkøbing-Skjern Spildevand AS</v>
      </c>
      <c r="B1" s="26"/>
      <c r="C1" s="26"/>
      <c r="D1" s="26"/>
      <c r="E1" s="26"/>
    </row>
    <row r="2" spans="1:5" x14ac:dyDescent="0.25">
      <c r="A2" s="223" t="str">
        <f>'1. Forside'!A2</f>
        <v>S077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Ringkøbing-Skjern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72804991.683811098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47540388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2809011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103727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1967782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52420908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3468798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3400000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6868798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-98220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-28165826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-17667156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-45931202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13358504</v>
      </c>
      <c r="D27" s="79" t="s">
        <v>0</v>
      </c>
      <c r="E27" s="10">
        <f>IF(C27&lt;0,0,-C27)</f>
        <v>-13358504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4503729.5</v>
      </c>
      <c r="D29" s="79" t="s">
        <v>0</v>
      </c>
      <c r="E29" s="10">
        <f>-C29</f>
        <v>-4503729.5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54242065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54242065</v>
      </c>
      <c r="D36" s="79" t="s">
        <v>0</v>
      </c>
      <c r="E36" s="10">
        <f>-C36</f>
        <v>-54242065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700693.18381109834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Ringkøbing-Skjern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1892947.5</v>
      </c>
      <c r="D7" s="224" t="s">
        <v>0</v>
      </c>
      <c r="E7" s="225">
        <v>1759298</v>
      </c>
      <c r="F7" s="224" t="s">
        <v>0</v>
      </c>
      <c r="G7" s="225">
        <v>851484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4503729.5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1892947.5</v>
      </c>
      <c r="D11" s="228" t="s">
        <v>0</v>
      </c>
      <c r="E11" s="55">
        <f>C11+E7-E8-E9</f>
        <v>3652245.5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Ringkøbing-Skjern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13726474.216949377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-52160.602024407635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13674313.614924969</v>
      </c>
      <c r="D13" s="79" t="s">
        <v>0</v>
      </c>
      <c r="E13" s="6">
        <f>C13</f>
        <v>13674313.614924969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47313338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229</v>
      </c>
      <c r="C16" s="14">
        <f>'6. Gennemførte investeringer'!F28</f>
        <v>4175242.8172000009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-524053.18559999974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investeringer'!F33</f>
        <v>2297401.4946666667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53261929.126266666</v>
      </c>
      <c r="D19" s="79" t="s">
        <v>0</v>
      </c>
      <c r="E19" s="8">
        <f>C19</f>
        <v>53261929.126266666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1943500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92700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2416384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servicemål'!C11</f>
        <v>295000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servicemål'!C17</f>
        <v>-237792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1130000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-286093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5353699</v>
      </c>
      <c r="D30" s="79" t="s">
        <v>0</v>
      </c>
      <c r="E30" s="6">
        <f>C30</f>
        <v>5353699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700693.18381109834</v>
      </c>
      <c r="D34" s="79" t="s">
        <v>0</v>
      </c>
      <c r="E34" s="12">
        <f>C34</f>
        <v>700693.18381109834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72990634.925002724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2260878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32.284198848855496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Ringkøbing-Skjern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13726474.216949377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13726474.216949377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13726474.216949377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-52160.602024407635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Ringkøbing-Skjern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11845947.249227311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13674313.614924969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13726474.216949377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Ringkøbing-Skjern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2343264179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47313338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47313338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0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Ringkøbing-Skjern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195</v>
      </c>
      <c r="C8" s="30" t="s">
        <v>197</v>
      </c>
      <c r="D8" s="31" t="s">
        <v>200</v>
      </c>
      <c r="E8" s="32">
        <v>328950.17</v>
      </c>
      <c r="F8" s="34">
        <f t="shared" ref="F8" si="0">E8/D8</f>
        <v>65790.034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 t="s">
        <v>197</v>
      </c>
      <c r="D9" s="31" t="s">
        <v>202</v>
      </c>
      <c r="E9" s="32">
        <v>2335452.02</v>
      </c>
      <c r="F9" s="34">
        <f t="shared" ref="F9:F25" si="1">E9/D9</f>
        <v>233545.20199999999</v>
      </c>
      <c r="G9" s="35" t="s">
        <v>0</v>
      </c>
      <c r="H9" s="26"/>
    </row>
    <row r="10" spans="1:8" s="150" customFormat="1" x14ac:dyDescent="0.25">
      <c r="A10" s="26"/>
      <c r="B10" s="29" t="s">
        <v>203</v>
      </c>
      <c r="C10" s="30" t="s">
        <v>197</v>
      </c>
      <c r="D10" s="31" t="s">
        <v>202</v>
      </c>
      <c r="E10" s="32">
        <v>161187.49</v>
      </c>
      <c r="F10" s="34">
        <f t="shared" si="1"/>
        <v>16118.749</v>
      </c>
      <c r="G10" s="35" t="s">
        <v>0</v>
      </c>
      <c r="H10" s="26"/>
    </row>
    <row r="11" spans="1:8" s="150" customFormat="1" x14ac:dyDescent="0.25">
      <c r="A11" s="26"/>
      <c r="B11" s="29" t="s">
        <v>204</v>
      </c>
      <c r="C11" s="30" t="s">
        <v>197</v>
      </c>
      <c r="D11" s="31" t="s">
        <v>202</v>
      </c>
      <c r="E11" s="32">
        <v>104599.33</v>
      </c>
      <c r="F11" s="34">
        <f t="shared" si="1"/>
        <v>10459.933000000001</v>
      </c>
      <c r="G11" s="35" t="s">
        <v>0</v>
      </c>
      <c r="H11" s="26"/>
    </row>
    <row r="12" spans="1:8" s="150" customFormat="1" x14ac:dyDescent="0.25">
      <c r="A12" s="26"/>
      <c r="B12" s="29" t="s">
        <v>205</v>
      </c>
      <c r="C12" s="30" t="s">
        <v>197</v>
      </c>
      <c r="D12" s="31" t="s">
        <v>201</v>
      </c>
      <c r="E12" s="32">
        <v>1449676.39</v>
      </c>
      <c r="F12" s="34">
        <f t="shared" si="1"/>
        <v>72483.819499999998</v>
      </c>
      <c r="G12" s="35" t="s">
        <v>0</v>
      </c>
      <c r="H12" s="26"/>
    </row>
    <row r="13" spans="1:8" s="150" customFormat="1" x14ac:dyDescent="0.25">
      <c r="A13" s="26"/>
      <c r="B13" s="29" t="s">
        <v>206</v>
      </c>
      <c r="C13" s="30" t="s">
        <v>197</v>
      </c>
      <c r="D13" s="31" t="s">
        <v>201</v>
      </c>
      <c r="E13" s="32">
        <v>418397.33</v>
      </c>
      <c r="F13" s="34">
        <f t="shared" si="1"/>
        <v>20919.8665</v>
      </c>
      <c r="G13" s="35" t="s">
        <v>0</v>
      </c>
      <c r="H13" s="26"/>
    </row>
    <row r="14" spans="1:8" s="150" customFormat="1" x14ac:dyDescent="0.25">
      <c r="A14" s="26"/>
      <c r="B14" s="29" t="s">
        <v>207</v>
      </c>
      <c r="C14" s="30" t="s">
        <v>197</v>
      </c>
      <c r="D14" s="31" t="s">
        <v>212</v>
      </c>
      <c r="E14" s="32">
        <v>1032315.53</v>
      </c>
      <c r="F14" s="34">
        <f t="shared" si="1"/>
        <v>34410.517666666667</v>
      </c>
      <c r="G14" s="35" t="s">
        <v>0</v>
      </c>
      <c r="H14" s="26"/>
    </row>
    <row r="15" spans="1:8" s="150" customFormat="1" x14ac:dyDescent="0.25">
      <c r="A15" s="26"/>
      <c r="B15" s="29" t="s">
        <v>211</v>
      </c>
      <c r="C15" s="30" t="s">
        <v>197</v>
      </c>
      <c r="D15" s="31" t="s">
        <v>212</v>
      </c>
      <c r="E15" s="32">
        <v>452405.09</v>
      </c>
      <c r="F15" s="34">
        <f t="shared" si="1"/>
        <v>15080.169666666667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197</v>
      </c>
      <c r="D16" s="31" t="s">
        <v>199</v>
      </c>
      <c r="E16" s="32">
        <v>331335.05</v>
      </c>
      <c r="F16" s="34">
        <f t="shared" si="1"/>
        <v>6626.701</v>
      </c>
      <c r="G16" s="35" t="s">
        <v>0</v>
      </c>
      <c r="H16" s="26"/>
    </row>
    <row r="17" spans="1:8" s="150" customFormat="1" x14ac:dyDescent="0.25">
      <c r="A17" s="26"/>
      <c r="B17" s="29" t="s">
        <v>208</v>
      </c>
      <c r="C17" s="30" t="s">
        <v>197</v>
      </c>
      <c r="D17" s="31" t="s">
        <v>199</v>
      </c>
      <c r="E17" s="32">
        <v>553932.37</v>
      </c>
      <c r="F17" s="34">
        <f t="shared" si="1"/>
        <v>11078.6474</v>
      </c>
      <c r="G17" s="35" t="s">
        <v>0</v>
      </c>
      <c r="H17" s="26"/>
    </row>
    <row r="18" spans="1:8" s="150" customFormat="1" x14ac:dyDescent="0.25">
      <c r="A18" s="26"/>
      <c r="B18" s="29" t="s">
        <v>194</v>
      </c>
      <c r="C18" s="30" t="s">
        <v>197</v>
      </c>
      <c r="D18" s="31" t="s">
        <v>199</v>
      </c>
      <c r="E18" s="32">
        <v>4531514.91</v>
      </c>
      <c r="F18" s="34">
        <f t="shared" si="1"/>
        <v>90630.298200000005</v>
      </c>
      <c r="G18" s="35" t="s">
        <v>0</v>
      </c>
      <c r="H18" s="26"/>
    </row>
    <row r="19" spans="1:8" s="150" customFormat="1" ht="26.25" x14ac:dyDescent="0.25">
      <c r="A19" s="26"/>
      <c r="B19" s="29" t="s">
        <v>209</v>
      </c>
      <c r="C19" s="30" t="s">
        <v>197</v>
      </c>
      <c r="D19" s="31" t="s">
        <v>199</v>
      </c>
      <c r="E19" s="32">
        <v>2162023.65</v>
      </c>
      <c r="F19" s="34">
        <f t="shared" si="1"/>
        <v>43240.472999999998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 t="s">
        <v>197</v>
      </c>
      <c r="D20" s="31" t="s">
        <v>198</v>
      </c>
      <c r="E20" s="32">
        <v>2261227</v>
      </c>
      <c r="F20" s="34">
        <f t="shared" si="1"/>
        <v>30149.693333333333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 t="s">
        <v>197</v>
      </c>
      <c r="D21" s="31" t="s">
        <v>198</v>
      </c>
      <c r="E21" s="32">
        <v>1919759.02</v>
      </c>
      <c r="F21" s="34">
        <f t="shared" si="1"/>
        <v>25596.786933333333</v>
      </c>
      <c r="G21" s="35" t="s">
        <v>0</v>
      </c>
      <c r="H21" s="26"/>
    </row>
    <row r="22" spans="1:8" s="150" customFormat="1" x14ac:dyDescent="0.25">
      <c r="A22" s="26"/>
      <c r="B22" s="29" t="s">
        <v>210</v>
      </c>
      <c r="C22" s="30" t="s">
        <v>197</v>
      </c>
      <c r="D22" s="31" t="s">
        <v>198</v>
      </c>
      <c r="E22" s="32">
        <v>58096.01</v>
      </c>
      <c r="F22" s="34">
        <f t="shared" si="1"/>
        <v>774.61346666666668</v>
      </c>
      <c r="G22" s="35" t="s">
        <v>0</v>
      </c>
      <c r="H22" s="26"/>
    </row>
    <row r="23" spans="1:8" s="150" customFormat="1" x14ac:dyDescent="0.25">
      <c r="A23" s="26"/>
      <c r="B23" s="29" t="s">
        <v>188</v>
      </c>
      <c r="C23" s="30" t="s">
        <v>197</v>
      </c>
      <c r="D23" s="31" t="s">
        <v>198</v>
      </c>
      <c r="E23" s="32">
        <v>5872471.4800000004</v>
      </c>
      <c r="F23" s="34">
        <f t="shared" si="1"/>
        <v>78299.61973333334</v>
      </c>
      <c r="G23" s="35" t="s">
        <v>0</v>
      </c>
      <c r="H23" s="26"/>
    </row>
    <row r="24" spans="1:8" s="150" customFormat="1" x14ac:dyDescent="0.25">
      <c r="A24" s="26"/>
      <c r="B24" s="29" t="s">
        <v>189</v>
      </c>
      <c r="C24" s="30" t="s">
        <v>197</v>
      </c>
      <c r="D24" s="31" t="s">
        <v>198</v>
      </c>
      <c r="E24" s="32">
        <v>4040645.49</v>
      </c>
      <c r="F24" s="34">
        <f t="shared" si="1"/>
        <v>53875.273200000003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 t="s">
        <v>197</v>
      </c>
      <c r="D25" s="31" t="s">
        <v>198</v>
      </c>
      <c r="E25" s="32">
        <v>151838.22</v>
      </c>
      <c r="F25" s="34">
        <f t="shared" si="1"/>
        <v>2024.5096000000001</v>
      </c>
      <c r="G25" s="35" t="s">
        <v>0</v>
      </c>
      <c r="H25" s="26"/>
    </row>
    <row r="26" spans="1:8" s="150" customFormat="1" x14ac:dyDescent="0.25">
      <c r="A26" s="26"/>
      <c r="B26" s="23" t="s">
        <v>72</v>
      </c>
      <c r="C26" s="160"/>
      <c r="D26" s="160"/>
      <c r="E26" s="160"/>
      <c r="F26" s="36">
        <f>SUM(F8:F25)</f>
        <v>811104.90720000013</v>
      </c>
      <c r="G26" s="37" t="s">
        <v>0</v>
      </c>
      <c r="H26" s="26"/>
    </row>
    <row r="27" spans="1:8" s="150" customFormat="1" x14ac:dyDescent="0.25">
      <c r="A27" s="26"/>
      <c r="B27" s="107" t="s">
        <v>136</v>
      </c>
      <c r="C27" s="161"/>
      <c r="D27" s="161"/>
      <c r="E27" s="161"/>
      <c r="F27" s="66">
        <v>3364137.9100000006</v>
      </c>
      <c r="G27" s="37" t="s">
        <v>0</v>
      </c>
      <c r="H27" s="26"/>
    </row>
    <row r="28" spans="1:8" s="150" customFormat="1" x14ac:dyDescent="0.25">
      <c r="A28" s="26"/>
      <c r="B28" s="39" t="s">
        <v>69</v>
      </c>
      <c r="C28" s="162"/>
      <c r="D28" s="162"/>
      <c r="E28" s="163"/>
      <c r="F28" s="38">
        <f>F26+F27</f>
        <v>4175242.8172000009</v>
      </c>
      <c r="G28" s="38" t="s">
        <v>0</v>
      </c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t="14.45" hidden="1" customHeight="1" x14ac:dyDescent="0.25"/>
    <row r="36" s="150" customFormat="1" ht="14.4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Ringkøbing-Skjern Spildevand AS</v>
      </c>
      <c r="B1" s="164"/>
      <c r="C1" s="164"/>
      <c r="D1" s="164"/>
      <c r="E1" s="164"/>
    </row>
    <row r="2" spans="1:5" x14ac:dyDescent="0.25">
      <c r="A2" s="1" t="str">
        <f>'1. Forside'!A2</f>
        <v>S077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987640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1158623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investeringer'!F26</f>
        <v>811104.90720000013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-524053.18559999974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Ringkøbing-Skjern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220</v>
      </c>
      <c r="C8" s="30" t="s">
        <v>221</v>
      </c>
      <c r="D8" s="31" t="s">
        <v>198</v>
      </c>
      <c r="E8" s="32">
        <v>6629438</v>
      </c>
      <c r="F8" s="45">
        <f>E8/D8</f>
        <v>88392.506666666668</v>
      </c>
      <c r="G8" s="35" t="s">
        <v>0</v>
      </c>
      <c r="H8" s="26"/>
    </row>
    <row r="9" spans="1:8" s="150" customFormat="1" x14ac:dyDescent="0.25">
      <c r="A9" s="26"/>
      <c r="B9" s="29" t="s">
        <v>222</v>
      </c>
      <c r="C9" s="30" t="s">
        <v>221</v>
      </c>
      <c r="D9" s="31" t="s">
        <v>199</v>
      </c>
      <c r="E9" s="32">
        <v>5401283</v>
      </c>
      <c r="F9" s="45">
        <f t="shared" ref="F9:F30" si="0">E9/D9</f>
        <v>108025.66</v>
      </c>
      <c r="G9" s="35" t="s">
        <v>0</v>
      </c>
      <c r="H9" s="26"/>
    </row>
    <row r="10" spans="1:8" s="150" customFormat="1" x14ac:dyDescent="0.25">
      <c r="A10" s="26"/>
      <c r="B10" s="29" t="s">
        <v>188</v>
      </c>
      <c r="C10" s="30" t="s">
        <v>221</v>
      </c>
      <c r="D10" s="31" t="s">
        <v>198</v>
      </c>
      <c r="E10" s="32">
        <v>16619243</v>
      </c>
      <c r="F10" s="45">
        <f t="shared" si="0"/>
        <v>221589.90666666668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 t="s">
        <v>221</v>
      </c>
      <c r="D11" s="31" t="s">
        <v>199</v>
      </c>
      <c r="E11" s="32">
        <v>4409019.8</v>
      </c>
      <c r="F11" s="45">
        <f t="shared" si="0"/>
        <v>88180.395999999993</v>
      </c>
      <c r="G11" s="35" t="s">
        <v>0</v>
      </c>
      <c r="H11" s="26"/>
    </row>
    <row r="12" spans="1:8" s="150" customFormat="1" x14ac:dyDescent="0.25">
      <c r="A12" s="26"/>
      <c r="B12" s="29" t="s">
        <v>205</v>
      </c>
      <c r="C12" s="30" t="s">
        <v>221</v>
      </c>
      <c r="D12" s="31" t="s">
        <v>201</v>
      </c>
      <c r="E12" s="32">
        <v>957264.96</v>
      </c>
      <c r="F12" s="45">
        <f t="shared" si="0"/>
        <v>47863.248</v>
      </c>
      <c r="G12" s="35" t="s">
        <v>0</v>
      </c>
      <c r="H12" s="26"/>
    </row>
    <row r="13" spans="1:8" s="150" customFormat="1" x14ac:dyDescent="0.25">
      <c r="A13" s="26"/>
      <c r="B13" s="29" t="s">
        <v>203</v>
      </c>
      <c r="C13" s="30" t="s">
        <v>221</v>
      </c>
      <c r="D13" s="31" t="s">
        <v>202</v>
      </c>
      <c r="E13" s="32">
        <v>239316.24</v>
      </c>
      <c r="F13" s="45">
        <f t="shared" si="0"/>
        <v>23931.624</v>
      </c>
      <c r="G13" s="35" t="s">
        <v>0</v>
      </c>
      <c r="H13" s="26"/>
    </row>
    <row r="14" spans="1:8" s="150" customFormat="1" x14ac:dyDescent="0.25">
      <c r="A14" s="26"/>
      <c r="B14" s="29" t="s">
        <v>223</v>
      </c>
      <c r="C14" s="30" t="s">
        <v>221</v>
      </c>
      <c r="D14" s="31" t="s">
        <v>199</v>
      </c>
      <c r="E14" s="32">
        <v>785376</v>
      </c>
      <c r="F14" s="45">
        <f t="shared" si="0"/>
        <v>15707.52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221</v>
      </c>
      <c r="D15" s="31" t="s">
        <v>202</v>
      </c>
      <c r="E15" s="32">
        <v>1480202</v>
      </c>
      <c r="F15" s="45">
        <f t="shared" si="0"/>
        <v>148020.20000000001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221</v>
      </c>
      <c r="D16" s="31" t="s">
        <v>198</v>
      </c>
      <c r="E16" s="32">
        <v>3588985</v>
      </c>
      <c r="F16" s="45">
        <f t="shared" si="0"/>
        <v>47853.133333333331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221</v>
      </c>
      <c r="D17" s="31" t="s">
        <v>199</v>
      </c>
      <c r="E17" s="32">
        <v>10313716</v>
      </c>
      <c r="F17" s="45">
        <f t="shared" si="0"/>
        <v>206274.32</v>
      </c>
      <c r="G17" s="35" t="s">
        <v>0</v>
      </c>
      <c r="H17" s="26"/>
    </row>
    <row r="18" spans="1:8" s="150" customFormat="1" x14ac:dyDescent="0.25">
      <c r="A18" s="26"/>
      <c r="B18" s="29" t="s">
        <v>207</v>
      </c>
      <c r="C18" s="30" t="s">
        <v>221</v>
      </c>
      <c r="D18" s="31" t="s">
        <v>212</v>
      </c>
      <c r="E18" s="32">
        <v>3260230</v>
      </c>
      <c r="F18" s="45">
        <f t="shared" si="0"/>
        <v>108674.33333333333</v>
      </c>
      <c r="G18" s="35" t="s">
        <v>0</v>
      </c>
      <c r="H18" s="26"/>
    </row>
    <row r="19" spans="1:8" s="150" customFormat="1" x14ac:dyDescent="0.25">
      <c r="A19" s="26"/>
      <c r="B19" s="29" t="s">
        <v>189</v>
      </c>
      <c r="C19" s="30" t="s">
        <v>221</v>
      </c>
      <c r="D19" s="31" t="s">
        <v>198</v>
      </c>
      <c r="E19" s="32">
        <v>1814566</v>
      </c>
      <c r="F19" s="45">
        <f t="shared" si="0"/>
        <v>24194.213333333333</v>
      </c>
      <c r="G19" s="35" t="s">
        <v>0</v>
      </c>
      <c r="H19" s="26"/>
    </row>
    <row r="20" spans="1:8" s="150" customFormat="1" x14ac:dyDescent="0.25">
      <c r="A20" s="26"/>
      <c r="B20" s="29" t="s">
        <v>224</v>
      </c>
      <c r="C20" s="30" t="s">
        <v>221</v>
      </c>
      <c r="D20" s="31" t="s">
        <v>212</v>
      </c>
      <c r="E20" s="32">
        <v>496188</v>
      </c>
      <c r="F20" s="45">
        <f t="shared" si="0"/>
        <v>16539.599999999999</v>
      </c>
      <c r="G20" s="35" t="s">
        <v>0</v>
      </c>
      <c r="H20" s="26"/>
    </row>
    <row r="21" spans="1:8" s="150" customFormat="1" x14ac:dyDescent="0.25">
      <c r="A21" s="26"/>
      <c r="B21" s="29" t="s">
        <v>225</v>
      </c>
      <c r="C21" s="30" t="s">
        <v>221</v>
      </c>
      <c r="D21" s="31" t="s">
        <v>202</v>
      </c>
      <c r="E21" s="32">
        <v>998215</v>
      </c>
      <c r="F21" s="45">
        <f t="shared" si="0"/>
        <v>99821.5</v>
      </c>
      <c r="G21" s="35" t="s">
        <v>0</v>
      </c>
      <c r="H21" s="26"/>
    </row>
    <row r="22" spans="1:8" s="150" customFormat="1" x14ac:dyDescent="0.25">
      <c r="A22" s="26"/>
      <c r="B22" s="29" t="s">
        <v>192</v>
      </c>
      <c r="C22" s="30" t="s">
        <v>226</v>
      </c>
      <c r="D22" s="31" t="s">
        <v>198</v>
      </c>
      <c r="E22" s="32">
        <v>4000000</v>
      </c>
      <c r="F22" s="45">
        <f t="shared" si="0"/>
        <v>53333.333333333336</v>
      </c>
      <c r="G22" s="35" t="s">
        <v>0</v>
      </c>
      <c r="H22" s="26"/>
    </row>
    <row r="23" spans="1:8" s="150" customFormat="1" x14ac:dyDescent="0.25">
      <c r="A23" s="26"/>
      <c r="B23" s="29" t="s">
        <v>188</v>
      </c>
      <c r="C23" s="30" t="s">
        <v>226</v>
      </c>
      <c r="D23" s="31" t="s">
        <v>198</v>
      </c>
      <c r="E23" s="32">
        <v>6000000</v>
      </c>
      <c r="F23" s="45">
        <f t="shared" si="0"/>
        <v>80000</v>
      </c>
      <c r="G23" s="35" t="s">
        <v>0</v>
      </c>
      <c r="H23" s="26"/>
    </row>
    <row r="24" spans="1:8" s="150" customFormat="1" x14ac:dyDescent="0.25">
      <c r="A24" s="26"/>
      <c r="B24" s="29" t="s">
        <v>189</v>
      </c>
      <c r="C24" s="30" t="s">
        <v>226</v>
      </c>
      <c r="D24" s="31" t="s">
        <v>198</v>
      </c>
      <c r="E24" s="32">
        <v>4550000</v>
      </c>
      <c r="F24" s="45">
        <f t="shared" si="0"/>
        <v>60666.666666666664</v>
      </c>
      <c r="G24" s="35" t="s">
        <v>0</v>
      </c>
      <c r="H24" s="26"/>
    </row>
    <row r="25" spans="1:8" s="150" customFormat="1" x14ac:dyDescent="0.25">
      <c r="A25" s="26"/>
      <c r="B25" s="29" t="s">
        <v>193</v>
      </c>
      <c r="C25" s="30" t="s">
        <v>226</v>
      </c>
      <c r="D25" s="31" t="s">
        <v>199</v>
      </c>
      <c r="E25" s="32">
        <v>2500000</v>
      </c>
      <c r="F25" s="45">
        <f t="shared" si="0"/>
        <v>50000</v>
      </c>
      <c r="G25" s="35" t="s">
        <v>0</v>
      </c>
      <c r="H25" s="26"/>
    </row>
    <row r="26" spans="1:8" s="150" customFormat="1" x14ac:dyDescent="0.25">
      <c r="A26" s="26"/>
      <c r="B26" s="29" t="s">
        <v>207</v>
      </c>
      <c r="C26" s="30" t="s">
        <v>226</v>
      </c>
      <c r="D26" s="31" t="s">
        <v>212</v>
      </c>
      <c r="E26" s="32">
        <v>5000000</v>
      </c>
      <c r="F26" s="45">
        <f t="shared" si="0"/>
        <v>166666.66666666666</v>
      </c>
      <c r="G26" s="35" t="s">
        <v>0</v>
      </c>
      <c r="H26" s="26"/>
    </row>
    <row r="27" spans="1:8" s="150" customFormat="1" x14ac:dyDescent="0.25">
      <c r="A27" s="26"/>
      <c r="B27" s="29" t="s">
        <v>220</v>
      </c>
      <c r="C27" s="30" t="s">
        <v>226</v>
      </c>
      <c r="D27" s="31" t="s">
        <v>198</v>
      </c>
      <c r="E27" s="32">
        <v>2000000</v>
      </c>
      <c r="F27" s="45">
        <f t="shared" si="0"/>
        <v>26666.666666666668</v>
      </c>
      <c r="G27" s="35" t="s">
        <v>0</v>
      </c>
      <c r="H27" s="26"/>
    </row>
    <row r="28" spans="1:8" s="150" customFormat="1" x14ac:dyDescent="0.25">
      <c r="A28" s="26"/>
      <c r="B28" s="29" t="s">
        <v>195</v>
      </c>
      <c r="C28" s="30" t="s">
        <v>226</v>
      </c>
      <c r="D28" s="31" t="s">
        <v>200</v>
      </c>
      <c r="E28" s="32">
        <v>2500000</v>
      </c>
      <c r="F28" s="45">
        <f t="shared" si="0"/>
        <v>500000</v>
      </c>
      <c r="G28" s="35" t="s">
        <v>0</v>
      </c>
      <c r="H28" s="26"/>
    </row>
    <row r="29" spans="1:8" s="150" customFormat="1" x14ac:dyDescent="0.25">
      <c r="A29" s="26"/>
      <c r="B29" s="29" t="s">
        <v>225</v>
      </c>
      <c r="C29" s="30" t="s">
        <v>226</v>
      </c>
      <c r="D29" s="31" t="s">
        <v>202</v>
      </c>
      <c r="E29" s="32">
        <v>1000000</v>
      </c>
      <c r="F29" s="45">
        <f t="shared" si="0"/>
        <v>100000</v>
      </c>
      <c r="G29" s="35" t="s">
        <v>0</v>
      </c>
      <c r="H29" s="26"/>
    </row>
    <row r="30" spans="1:8" s="150" customFormat="1" x14ac:dyDescent="0.25">
      <c r="A30" s="26"/>
      <c r="B30" s="29" t="s">
        <v>224</v>
      </c>
      <c r="C30" s="30" t="s">
        <v>226</v>
      </c>
      <c r="D30" s="31" t="s">
        <v>212</v>
      </c>
      <c r="E30" s="32">
        <v>450000</v>
      </c>
      <c r="F30" s="45">
        <f t="shared" si="0"/>
        <v>15000</v>
      </c>
      <c r="G30" s="35" t="s">
        <v>0</v>
      </c>
      <c r="H30" s="26"/>
    </row>
    <row r="31" spans="1:8" s="150" customFormat="1" x14ac:dyDescent="0.25">
      <c r="A31" s="26"/>
      <c r="B31" s="109" t="s">
        <v>73</v>
      </c>
      <c r="C31" s="167"/>
      <c r="D31" s="168"/>
      <c r="E31" s="169"/>
      <c r="F31" s="46">
        <f>SUMIF(C8:C30,"2015",F8:F30)</f>
        <v>1245068.1613333335</v>
      </c>
      <c r="G31" s="47" t="s">
        <v>0</v>
      </c>
      <c r="H31" s="26"/>
    </row>
    <row r="32" spans="1:8" s="150" customFormat="1" x14ac:dyDescent="0.25">
      <c r="A32" s="26"/>
      <c r="B32" s="107" t="s">
        <v>134</v>
      </c>
      <c r="C32" s="170"/>
      <c r="D32" s="171"/>
      <c r="E32" s="172"/>
      <c r="F32" s="46">
        <f>SUMIF(C8:C30,"2016",F8:F30)</f>
        <v>1052333.3333333333</v>
      </c>
      <c r="G32" s="47" t="s">
        <v>0</v>
      </c>
      <c r="H32" s="26"/>
    </row>
    <row r="33" spans="1:8" s="150" customFormat="1" x14ac:dyDescent="0.25">
      <c r="A33" s="26"/>
      <c r="B33" s="50" t="s">
        <v>36</v>
      </c>
      <c r="C33" s="173"/>
      <c r="D33" s="174"/>
      <c r="E33" s="174"/>
      <c r="F33" s="48">
        <f>F31+F32</f>
        <v>2297401.4946666667</v>
      </c>
      <c r="G33" s="49" t="s">
        <v>0</v>
      </c>
      <c r="H33" s="26"/>
    </row>
    <row r="34" spans="1:8" s="150" customFormat="1" x14ac:dyDescent="0.25">
      <c r="A34" s="26"/>
      <c r="B34" s="26"/>
      <c r="C34" s="16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16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166"/>
      <c r="D36" s="26"/>
      <c r="E36" s="26"/>
      <c r="F36" s="175"/>
      <c r="G36" s="175"/>
      <c r="H36" s="2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t="12" hidden="1" customHeight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Ringkøbing-Skjern Spildevand AS</v>
      </c>
      <c r="B1" s="56"/>
      <c r="C1" s="56"/>
      <c r="D1" s="178"/>
      <c r="E1" s="56"/>
    </row>
    <row r="2" spans="1:5" x14ac:dyDescent="0.25">
      <c r="A2" s="222" t="str">
        <f>'1. Forside'!A2</f>
        <v>S077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33500</v>
      </c>
      <c r="D7" s="182" t="s">
        <v>0</v>
      </c>
      <c r="E7" s="56"/>
    </row>
    <row r="8" spans="1:5" x14ac:dyDescent="0.25">
      <c r="A8" s="56"/>
      <c r="B8" s="207" t="s">
        <v>217</v>
      </c>
      <c r="C8" s="51">
        <v>110000</v>
      </c>
      <c r="D8" s="182" t="s">
        <v>0</v>
      </c>
      <c r="E8" s="56"/>
    </row>
    <row r="9" spans="1:5" x14ac:dyDescent="0.25">
      <c r="A9" s="56"/>
      <c r="B9" s="207" t="s">
        <v>218</v>
      </c>
      <c r="C9" s="51">
        <v>1500000</v>
      </c>
      <c r="D9" s="182" t="s">
        <v>0</v>
      </c>
      <c r="E9" s="56"/>
    </row>
    <row r="10" spans="1:5" x14ac:dyDescent="0.25">
      <c r="A10" s="56"/>
      <c r="B10" s="207" t="s">
        <v>219</v>
      </c>
      <c r="C10" s="51">
        <v>300000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1943500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77700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15000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92700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2541134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124750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2416384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2015-10-14T08:32:27Z</dcterms:modified>
</cp:coreProperties>
</file>