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2" i="7" s="1"/>
  <c r="C9" i="12" l="1"/>
  <c r="C32" i="8" s="1"/>
  <c r="E32" i="8" s="1"/>
  <c r="C9" i="13" l="1"/>
  <c r="C26" i="8" s="1"/>
  <c r="F8" i="2" l="1"/>
  <c r="F8" i="7"/>
  <c r="F11" i="7" s="1"/>
  <c r="F14" i="2" l="1"/>
  <c r="C9" i="10" s="1"/>
  <c r="C15" i="11" l="1"/>
  <c r="C29" i="8" s="1"/>
  <c r="C15" i="13"/>
  <c r="C27" i="8" s="1"/>
  <c r="C14" i="4"/>
  <c r="C25" i="8" s="1"/>
  <c r="C23" i="3"/>
  <c r="C23" i="8" s="1"/>
  <c r="F13" i="7"/>
  <c r="C18" i="8" s="1"/>
  <c r="C17" i="3"/>
  <c r="C22" i="8" s="1"/>
  <c r="C11" i="3"/>
  <c r="C21" i="8" s="1"/>
  <c r="C8" i="4"/>
  <c r="C24" i="8" s="1"/>
  <c r="C10" i="10"/>
  <c r="C17" i="8" s="1"/>
  <c r="F16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<sst xmlns="http://schemas.openxmlformats.org/spreadsheetml/2006/main" count="385" uniqueCount="202">
  <si>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</si>
  <si>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</si>
  <si>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</si>
  <si>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</si>
  <si>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</si>
  <si>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</si>
  <si>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</si>
  <si>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</si>
  <si>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</si>
  <si>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</si>
  <si>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</si>
  <si>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</si>
  <si>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</si>
  <si>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</si>
  <si>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</si>
  <si>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</si>
  <si>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</si>
  <si>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</si>
  <si>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</si>
  <si>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</si>
  <si>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</si>
  <si>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</si>
  <si>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</si>
  <si>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</si>
  <si>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</si>
  <si>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</si>
  <si>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</si>
  <si>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</si>
  <si>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</si>
  <si>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</si>
  <si>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</si>
  <si>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</si>
  <si>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</si>
  <si>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</si>
  <si>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</si>
  <si>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</si>
  <si>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</si>
  <si>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</si>
  <si>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</si>
  <si>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</si>
  <si>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</si>
  <si>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</si>
  <si>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</si>
  <si>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</si>
  <si>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</si>
  <si>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</si>
  <si>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</si>
  <si>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</si>
  <si>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</si>
  <si>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</si>
  <si>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</si>
  <si>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</si>
  <si>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</si>
  <si>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</si>
  <si>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</si>
  <si>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</si>
  <si>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</si>
  <si>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</si>
  <si>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</si>
  <si>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</si>
  <si>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</si>
  <si>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</si>
  <si>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</si>
  <si>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</si>
  <si>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</si>
  <si>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</si>
  <si>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</si>
  <si>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</si>
  <si>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</si>
  <si>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</si>
  <si>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</si>
  <si>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</si>
  <si>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</si>
  <si>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</si>
  <si>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</si>
  <si>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</si>
  <si>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</si>
  <si>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</si>
  <si>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</si>
  <si>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</si>
  <si>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</si>
  <si>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</si>
  <si>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</si>
  <si>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</si>
  <si>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</si>
  <si>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</si>
  <si>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</si>
  <si>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</si>
  <si>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</si>
  <si>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</si>
  <si>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</si>
  <si>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</si>
  <si>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</si>
  <si>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</si>
  <si>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</si>
  <si>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</si>
  <si>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</si>
  <si>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</si>
  <si>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</si>
  <si>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</si>
  <si>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</si>
  <si>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</si>
  <si>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</si>
  <si>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</si>
  <si>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</si>
  <si>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</si>
  <si>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</si>
  <si>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</si>
  <si>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</si>
  <si>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</si>
  <si>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</si>
  <si>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</si>
  <si>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</si>
  <si>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</si>
  <si>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</si>
  <si>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</si>
  <si>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</si>
  <si>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</si>
  <si>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</si>
  <si>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</si>
  <si>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</si>
  <si>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</si>
  <si>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</si>
  <si>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</si>
  <si>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</si>
  <si>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</si>
  <si>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</si>
  <si>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</si>
  <si>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</si>
  <si>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</si>
  <si>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</si>
  <si>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</si>
  <si>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</si>
  <si>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</si>
  <si>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</si>
  <si>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</si>
  <si>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</si>
  <si>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</si>
  <si>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</si>
  <si>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</si>
  <si>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</si>
  <si>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</si>
  <si>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</si>
  <si>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</si>
  <si>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</si>
  <si>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</si>
  <si>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</si>
  <si>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</si>
  <si>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</si>
  <si>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</si>
  <si>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</si>
  <si>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</si>
  <si>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</si>
  <si>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</si>
  <si>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</si>
  <si>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</si>
  <si>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</si>
  <si>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</si>
  <si>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</si>
  <si>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</si>
  <si>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</si>
  <si>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</si>
  <si>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</si>
  <si>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</si>
  <si>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</si>
  <si>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</si>
  <si>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</si>
  <si>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</si>
  <si>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</si>
  <si>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</si>
  <si>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</si>
  <si>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</si>
  <si>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</si>
  <si>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</si>
  <si>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</si>
  <si>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</si>
  <si>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</si>
  <si>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</si>
  <si>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</si>
  <si>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</si>
  <si>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</si>
  <si>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</si>
  <si>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</si>
  <si>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</si>
  <si>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</si>
  <si>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</si>
  <si>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</si>
  <si>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</si>
  <si>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Efterklaringstanke, Mek/El</t>
  </si>
  <si>
    <t>Indløb med riste, Mek/EL</t>
  </si>
  <si>
    <t>Slutafvanding, slam - højteknologisk (centrifuger), Mek/El</t>
  </si>
  <si>
    <t>Beluftningstanke, Mek/EL</t>
  </si>
  <si>
    <t>Beluftningstanke, SRO</t>
  </si>
  <si>
    <t>2014</t>
  </si>
  <si>
    <t>20</t>
  </si>
  <si>
    <t>10</t>
  </si>
  <si>
    <t>Ejendomsskatter</t>
  </si>
  <si>
    <t>Spildevandsafgift</t>
  </si>
  <si>
    <t>Køb af ydelser og produkter, der er omfattet af prisloftreguleringen, hos et andet selskab</t>
  </si>
  <si>
    <t>Ringsted Centralrenseanlæg AS</t>
  </si>
  <si>
    <t>S078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</si>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</sst>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199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200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Ringsted Centralrenseanlæg AS</v>
      </c>
      <c r="B1" s="56"/>
      <c r="C1" s="56"/>
      <c r="D1" s="56"/>
      <c r="E1" s="56"/>
    </row>
    <row r="2" spans="1:5" x14ac:dyDescent="0.25">
      <c r="A2" s="222" t="str">
        <f>'1. Forside'!A2</f>
        <v>S078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Ringsted Centralrenseanlæg AS</v>
      </c>
      <c r="B1" s="26"/>
      <c r="C1" s="26"/>
      <c r="D1" s="26"/>
      <c r="E1" s="26"/>
    </row>
    <row r="2" spans="1:5" x14ac:dyDescent="0.25">
      <c r="A2" s="223" t="str">
        <f>'1. Forside'!A2</f>
        <v>S078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Ringsted Centralrenseanlæg AS</v>
      </c>
      <c r="B1" s="26"/>
      <c r="C1" s="26"/>
      <c r="D1" s="26"/>
      <c r="E1" s="26"/>
    </row>
    <row r="2" spans="1:5" x14ac:dyDescent="0.25">
      <c r="A2" s="223" t="str">
        <f>'1. Forside'!A2</f>
        <v>S078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5000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14406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-35594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Ringsted Centralrenseanlæg AS</v>
      </c>
      <c r="B1" s="26"/>
      <c r="C1" s="26"/>
      <c r="D1" s="26"/>
      <c r="E1" s="26"/>
    </row>
    <row r="2" spans="1:5" x14ac:dyDescent="0.25">
      <c r="A2" s="223" t="str">
        <f>'1. Forside'!A2</f>
        <v>S078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-1752111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-1752111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Ringsted Centralrenseanlæg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20583693.38890925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3253631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445322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59733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209244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3967930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119015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119015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-1555098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-966009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-2521107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1565838</v>
      </c>
      <c r="D27" s="79" t="s">
        <v>0</v>
      </c>
      <c r="E27" s="10">
        <f>IF(C27&lt;0,0,-C27)</f>
        <v>-1565838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1476943</v>
      </c>
      <c r="D29" s="79" t="s">
        <v>0</v>
      </c>
      <c r="E29" s="10">
        <f>-C29</f>
        <v>-1476943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2196779.3889092505</v>
      </c>
      <c r="D31" s="79" t="s">
        <v>0</v>
      </c>
      <c r="E31" s="10">
        <f>-C31</f>
        <v>-2196779.3889092505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15344133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15344133</v>
      </c>
      <c r="D36" s="79" t="s">
        <v>0</v>
      </c>
      <c r="E36" s="10">
        <f>-C36</f>
        <v>-15344133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0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Ringsted Centralrenseanlæg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S078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370762</v>
      </c>
      <c r="D7" s="224" t="s">
        <v>0</v>
      </c>
      <c r="E7" s="225">
        <v>326331</v>
      </c>
      <c r="F7" s="224" t="s">
        <v>0</v>
      </c>
      <c r="G7" s="225">
        <v>1150612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370762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1476943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326331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Ringsted Centralrenseanlæg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12275256.784381699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-46645.975780650457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12228610.808601048</v>
      </c>
      <c r="D13" s="79" t="s">
        <v>0</v>
      </c>
      <c r="E13" s="6">
        <f>C13</f>
        <v>12228610.808601048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3253631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201</v>
      </c>
      <c r="C16" s="14">
        <f>'6. Gennemførte investeringer'!F16</f>
        <v>942478.07666666678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-173604.19999999995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investeringer'!F13</f>
        <v>525000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4547504.8766666669</v>
      </c>
      <c r="D19" s="79" t="s">
        <v>0</v>
      </c>
      <c r="E19" s="8">
        <f>C19</f>
        <v>4547504.8766666669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633000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92500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37495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5000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-35594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732401</v>
      </c>
      <c r="D30" s="79" t="s">
        <v>0</v>
      </c>
      <c r="E30" s="6">
        <f>C30</f>
        <v>732401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0</v>
      </c>
      <c r="D34" s="79" t="s">
        <v>0</v>
      </c>
      <c r="E34" s="12">
        <f>C34</f>
        <v>0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17508516.685267717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2041500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8.5763001152425744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Ringsted Centralrenseanlæg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S078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12275256.784381699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12275256.784381699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12275256.784381699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-46645.975780650457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Ringsted Centralrenseanlæg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10604594.33602735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12228610.808601048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12275256.784381699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Ringsted Centralrenseanlæg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119460587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3253631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3253631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6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Ringsted Centralrenseanlæg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S078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193</v>
      </c>
      <c r="D8" s="31" t="s">
        <v>194</v>
      </c>
      <c r="E8" s="32">
        <v>173747</v>
      </c>
      <c r="F8" s="34">
        <f t="shared" ref="F8" si="0">E8/D8</f>
        <v>8687.35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193</v>
      </c>
      <c r="D9" s="31" t="s">
        <v>194</v>
      </c>
      <c r="E9" s="32">
        <v>707245</v>
      </c>
      <c r="F9" s="34">
        <f t="shared" ref="F9:F13" si="1">E9/D9</f>
        <v>35362.25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193</v>
      </c>
      <c r="D10" s="31" t="s">
        <v>194</v>
      </c>
      <c r="E10" s="32">
        <v>1190670</v>
      </c>
      <c r="F10" s="34">
        <f t="shared" si="1"/>
        <v>59533.5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 t="s">
        <v>193</v>
      </c>
      <c r="D11" s="31" t="s">
        <v>194</v>
      </c>
      <c r="E11" s="32">
        <v>41142</v>
      </c>
      <c r="F11" s="34">
        <f t="shared" si="1"/>
        <v>2057.1</v>
      </c>
      <c r="G11" s="35" t="s">
        <v>0</v>
      </c>
      <c r="H11" s="26"/>
    </row>
    <row r="12" spans="1:8" s="150" customFormat="1" x14ac:dyDescent="0.25">
      <c r="A12" s="26"/>
      <c r="B12" s="29" t="s">
        <v>191</v>
      </c>
      <c r="C12" s="30" t="s">
        <v>193</v>
      </c>
      <c r="D12" s="31" t="s">
        <v>194</v>
      </c>
      <c r="E12" s="32">
        <v>35452</v>
      </c>
      <c r="F12" s="34">
        <f t="shared" si="1"/>
        <v>1772.6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 t="s">
        <v>193</v>
      </c>
      <c r="D13" s="31" t="s">
        <v>195</v>
      </c>
      <c r="E13" s="32">
        <v>372851</v>
      </c>
      <c r="F13" s="34">
        <f t="shared" si="1"/>
        <v>37285.1</v>
      </c>
      <c r="G13" s="35" t="s">
        <v>0</v>
      </c>
      <c r="H13" s="26"/>
    </row>
    <row r="14" spans="1:8" s="150" customFormat="1" x14ac:dyDescent="0.25">
      <c r="A14" s="26"/>
      <c r="B14" s="23" t="s">
        <v>72</v>
      </c>
      <c r="C14" s="160"/>
      <c r="D14" s="160"/>
      <c r="E14" s="160"/>
      <c r="F14" s="36">
        <f>SUM(F8:F13)</f>
        <v>144697.90000000002</v>
      </c>
      <c r="G14" s="37" t="s">
        <v>0</v>
      </c>
      <c r="H14" s="26"/>
    </row>
    <row r="15" spans="1:8" s="150" customFormat="1" x14ac:dyDescent="0.25">
      <c r="A15" s="26"/>
      <c r="B15" s="107" t="s">
        <v>136</v>
      </c>
      <c r="C15" s="161"/>
      <c r="D15" s="161"/>
      <c r="E15" s="161"/>
      <c r="F15" s="66">
        <v>797780.17666666675</v>
      </c>
      <c r="G15" s="37" t="s">
        <v>0</v>
      </c>
      <c r="H15" s="26"/>
    </row>
    <row r="16" spans="1:8" s="150" customFormat="1" x14ac:dyDescent="0.25">
      <c r="A16" s="26"/>
      <c r="B16" s="39" t="s">
        <v>69</v>
      </c>
      <c r="C16" s="162"/>
      <c r="D16" s="162"/>
      <c r="E16" s="163"/>
      <c r="F16" s="38">
        <f>F14+F15</f>
        <v>942478.07666666678</v>
      </c>
      <c r="G16" s="38" t="s">
        <v>0</v>
      </c>
      <c r="H16" s="26"/>
    </row>
    <row r="17" spans="1:8" s="150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50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50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50" customFormat="1" hidden="1" x14ac:dyDescent="0.25"/>
    <row r="21" spans="1:8" s="150" customFormat="1" hidden="1" x14ac:dyDescent="0.25"/>
    <row r="22" spans="1:8" s="150" customFormat="1" hidden="1" x14ac:dyDescent="0.25"/>
    <row r="23" spans="1:8" s="150" customFormat="1" ht="14.45" hidden="1" customHeight="1" x14ac:dyDescent="0.25"/>
    <row r="24" spans="1:8" s="150" customFormat="1" ht="14.45" hidden="1" customHeight="1" x14ac:dyDescent="0.25"/>
    <row r="25" spans="1:8" s="150" customFormat="1" ht="15" hidden="1" customHeight="1" x14ac:dyDescent="0.25"/>
    <row r="26" spans="1:8" s="150" customFormat="1" ht="15" hidden="1" customHeight="1" x14ac:dyDescent="0.25"/>
    <row r="27" spans="1:8" s="150" customFormat="1" ht="15" hidden="1" customHeight="1" x14ac:dyDescent="0.25"/>
    <row r="28" spans="1:8" s="150" customFormat="1" ht="15" hidden="1" customHeight="1" x14ac:dyDescent="0.25"/>
    <row r="29" spans="1:8" s="150" customFormat="1" ht="15" hidden="1" customHeight="1" x14ac:dyDescent="0.25"/>
    <row r="30" spans="1:8" s="150" customFormat="1" hidden="1" x14ac:dyDescent="0.25"/>
    <row r="31" spans="1:8" s="150" customFormat="1" hidden="1" x14ac:dyDescent="0.25"/>
    <row r="32" spans="1:8" s="150" customFormat="1" hidden="1" x14ac:dyDescent="0.25"/>
    <row r="33" s="150" customFormat="1" hidden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Ringsted Centralrenseanlæg AS</v>
      </c>
      <c r="B1" s="164"/>
      <c r="C1" s="164"/>
      <c r="D1" s="164"/>
      <c r="E1" s="164"/>
    </row>
    <row r="2" spans="1:5" x14ac:dyDescent="0.25">
      <c r="A2" s="1" t="str">
        <f>'1. Forside'!A2</f>
        <v>S078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82500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380500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investeringer'!F14</f>
        <v>144697.90000000002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-173604.19999999995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Ringsted Centralrenseanlæg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S078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191</v>
      </c>
      <c r="C8" s="30">
        <v>2015</v>
      </c>
      <c r="D8" s="31">
        <v>20</v>
      </c>
      <c r="E8" s="32">
        <v>3000000</v>
      </c>
      <c r="F8" s="45">
        <f>E8/D8</f>
        <v>150000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>
        <v>2015</v>
      </c>
      <c r="D9" s="31">
        <v>20</v>
      </c>
      <c r="E9" s="32">
        <v>3000000</v>
      </c>
      <c r="F9" s="45">
        <f t="shared" ref="F9" si="0">E9/D9</f>
        <v>150000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>
        <v>2016</v>
      </c>
      <c r="D10" s="31">
        <v>20</v>
      </c>
      <c r="E10" s="32">
        <v>4500000</v>
      </c>
      <c r="F10" s="45">
        <f t="shared" ref="F10" si="1">E10/D10</f>
        <v>225000</v>
      </c>
      <c r="G10" s="35" t="s">
        <v>0</v>
      </c>
      <c r="H10" s="26"/>
    </row>
    <row r="11" spans="1:8" s="150" customFormat="1" x14ac:dyDescent="0.25">
      <c r="A11" s="26"/>
      <c r="B11" s="109" t="s">
        <v>73</v>
      </c>
      <c r="C11" s="167"/>
      <c r="D11" s="168"/>
      <c r="E11" s="169"/>
      <c r="F11" s="46">
        <f>SUMIF(C8:C10,"2015",F8:F10)</f>
        <v>300000</v>
      </c>
      <c r="G11" s="47" t="s">
        <v>0</v>
      </c>
      <c r="H11" s="26"/>
    </row>
    <row r="12" spans="1:8" s="150" customFormat="1" x14ac:dyDescent="0.25">
      <c r="A12" s="26"/>
      <c r="B12" s="107" t="s">
        <v>134</v>
      </c>
      <c r="C12" s="170"/>
      <c r="D12" s="171"/>
      <c r="E12" s="172"/>
      <c r="F12" s="46">
        <f>SUMIF(C8:C10,"2016",F8:F10)</f>
        <v>225000</v>
      </c>
      <c r="G12" s="47" t="s">
        <v>0</v>
      </c>
      <c r="H12" s="26"/>
    </row>
    <row r="13" spans="1:8" s="150" customFormat="1" x14ac:dyDescent="0.25">
      <c r="A13" s="26"/>
      <c r="B13" s="50" t="s">
        <v>36</v>
      </c>
      <c r="C13" s="173"/>
      <c r="D13" s="174"/>
      <c r="E13" s="174"/>
      <c r="F13" s="48">
        <f>F11+F12</f>
        <v>525000</v>
      </c>
      <c r="G13" s="49" t="s">
        <v>0</v>
      </c>
      <c r="H13" s="26"/>
    </row>
    <row r="14" spans="1:8" s="150" customFormat="1" x14ac:dyDescent="0.25">
      <c r="A14" s="26"/>
      <c r="B14" s="26"/>
      <c r="C14" s="166"/>
      <c r="D14" s="26"/>
      <c r="E14" s="26"/>
      <c r="F14" s="26"/>
      <c r="G14" s="26"/>
      <c r="H14" s="26"/>
    </row>
    <row r="15" spans="1:8" s="150" customFormat="1" x14ac:dyDescent="0.25">
      <c r="A15" s="26"/>
      <c r="B15" s="26"/>
      <c r="C15" s="166"/>
      <c r="D15" s="26"/>
      <c r="E15" s="26"/>
      <c r="F15" s="26"/>
      <c r="G15" s="26"/>
      <c r="H15" s="26"/>
    </row>
    <row r="16" spans="1:8" s="150" customFormat="1" x14ac:dyDescent="0.25">
      <c r="A16" s="26"/>
      <c r="B16" s="26"/>
      <c r="C16" s="166"/>
      <c r="D16" s="26"/>
      <c r="E16" s="26"/>
      <c r="F16" s="175"/>
      <c r="G16" s="175"/>
      <c r="H16" s="26"/>
    </row>
    <row r="17" spans="3:3" s="150" customFormat="1" hidden="1" x14ac:dyDescent="0.25">
      <c r="C17" s="176"/>
    </row>
    <row r="18" spans="3:3" s="150" customFormat="1" hidden="1" x14ac:dyDescent="0.25">
      <c r="C18" s="176"/>
    </row>
    <row r="19" spans="3:3" s="150" customFormat="1" hidden="1" x14ac:dyDescent="0.25">
      <c r="C19" s="176"/>
    </row>
    <row r="20" spans="3:3" s="150" customFormat="1" hidden="1" x14ac:dyDescent="0.25">
      <c r="C20" s="176"/>
    </row>
    <row r="21" spans="3:3" s="150" customFormat="1" hidden="1" x14ac:dyDescent="0.25">
      <c r="C21" s="176"/>
    </row>
    <row r="22" spans="3:3" s="150" customFormat="1" hidden="1" x14ac:dyDescent="0.25">
      <c r="C22" s="176"/>
    </row>
    <row r="23" spans="3:3" s="150" customFormat="1" hidden="1" x14ac:dyDescent="0.25">
      <c r="C23" s="176"/>
    </row>
    <row r="24" spans="3:3" s="150" customFormat="1" hidden="1" x14ac:dyDescent="0.25">
      <c r="C24" s="176"/>
    </row>
    <row r="25" spans="3:3" s="150" customFormat="1" hidden="1" x14ac:dyDescent="0.25">
      <c r="C25" s="176"/>
    </row>
    <row r="26" spans="3:3" s="150" customFormat="1" hidden="1" x14ac:dyDescent="0.25">
      <c r="C26" s="176"/>
    </row>
    <row r="27" spans="3:3" s="150" customFormat="1" hidden="1" x14ac:dyDescent="0.25">
      <c r="C27" s="176"/>
    </row>
    <row r="28" spans="3:3" s="150" customFormat="1" hidden="1" x14ac:dyDescent="0.25">
      <c r="C28" s="176"/>
    </row>
    <row r="29" spans="3:3" s="150" customFormat="1" hidden="1" x14ac:dyDescent="0.25">
      <c r="C29" s="176"/>
    </row>
    <row r="30" spans="3:3" s="150" customFormat="1" hidden="1" x14ac:dyDescent="0.25">
      <c r="C30" s="176"/>
    </row>
    <row r="31" spans="3:3" s="150" customFormat="1" hidden="1" x14ac:dyDescent="0.25">
      <c r="C31" s="176"/>
    </row>
    <row r="32" spans="3:3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t="12" hidden="1" customHeight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Ringsted Centralrenseanlæg AS</v>
      </c>
      <c r="B1" s="56"/>
      <c r="C1" s="56"/>
      <c r="D1" s="178"/>
      <c r="E1" s="56"/>
    </row>
    <row r="2" spans="1:5" x14ac:dyDescent="0.25">
      <c r="A2" s="222" t="str">
        <f>'1. Forside'!A2</f>
        <v>S078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196</v>
      </c>
      <c r="C8" s="51">
        <v>100000</v>
      </c>
      <c r="D8" s="182" t="s">
        <v>0</v>
      </c>
      <c r="E8" s="56"/>
    </row>
    <row r="9" spans="1:5" x14ac:dyDescent="0.25">
      <c r="A9" s="56"/>
      <c r="B9" s="207" t="s">
        <v>197</v>
      </c>
      <c r="C9" s="51">
        <v>450000</v>
      </c>
      <c r="D9" s="182" t="s">
        <v>0</v>
      </c>
      <c r="E9" s="56"/>
    </row>
    <row r="10" spans="1:5" x14ac:dyDescent="0.25">
      <c r="A10" s="56"/>
      <c r="B10" s="207" t="s">
        <v>198</v>
      </c>
      <c r="C10" s="51">
        <v>50000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633000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65000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27500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92500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517995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480500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37495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2015-09-25T10:58:09Z</dcterms:modified>
</cp:coreProperties>
</file>