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2" i="4" l="1"/>
  <c r="C10" i="13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C24" i="8" l="1"/>
  <c r="E31" i="19" l="1"/>
  <c r="C36" i="19" l="1"/>
  <c r="E36" i="19" s="1"/>
  <c r="F26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9" i="11"/>
  <c r="C28" i="8" s="1"/>
  <c r="C9" i="16" l="1"/>
  <c r="C11" i="17"/>
  <c r="K10" i="17" s="1"/>
  <c r="C13" i="19"/>
  <c r="C27" i="19" s="1"/>
  <c r="E27" i="19" l="1"/>
  <c r="E37" i="19" s="1"/>
  <c r="C34" i="8" s="1"/>
  <c r="E34" i="8" s="1"/>
  <c r="E11" i="17"/>
  <c r="G11" i="17" s="1"/>
  <c r="I11" i="17" s="1"/>
  <c r="K11" i="17" s="1"/>
  <c r="C9" i="12" l="1"/>
  <c r="C11" i="12" s="1"/>
  <c r="C32" i="8" s="1"/>
  <c r="E32" i="8" s="1"/>
  <c r="C26" i="8" l="1"/>
  <c r="F8" i="2" l="1"/>
  <c r="F8" i="7"/>
  <c r="F25" i="7" s="1"/>
  <c r="F42" i="2" l="1"/>
  <c r="C9" i="10" s="1"/>
  <c r="C15" i="11" l="1"/>
  <c r="C29" i="8" s="1"/>
  <c r="C16" i="13"/>
  <c r="C27" i="8" s="1"/>
  <c r="C18" i="4"/>
  <c r="C25" i="8" s="1"/>
  <c r="C25" i="3"/>
  <c r="C23" i="8" s="1"/>
  <c r="F27" i="7"/>
  <c r="C18" i="8" s="1"/>
  <c r="C19" i="3"/>
  <c r="C22" i="8" s="1"/>
  <c r="C13" i="3"/>
  <c r="C21" i="8" s="1"/>
  <c r="C10" i="10"/>
  <c r="C17" i="8" s="1"/>
  <c r="F44" i="2"/>
  <c r="C16" i="8" s="1"/>
  <c r="C19" i="8" l="1"/>
  <c r="E19" i="8" s="1"/>
  <c r="C30" i="8"/>
  <c r="E30" i="8" s="1"/>
  <c r="A1" i="8"/>
  <c r="C13" i="15" l="1"/>
  <c r="C15" i="15" s="1"/>
  <c r="C11" i="8" s="1"/>
  <c r="C7" i="8"/>
  <c r="C20" i="16"/>
  <c r="C9" i="8" s="1"/>
  <c r="C8" i="15" l="1"/>
  <c r="C9" i="15" s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<sst xmlns="http://schemas.openxmlformats.org/spreadsheetml/2006/main" count="541" uniqueCount="252">
  <si>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</si>
  <si>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</si>
  <si>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</si>
  <si>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</si>
  <si>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</si>
  <si>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</si>
  <si>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</si>
  <si>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</si>
  <si>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</si>
  <si>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</si>
  <si>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</si>
  <si>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</si>
  <si>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</si>
  <si>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</si>
  <si>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</si>
  <si>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</si>
  <si>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</si>
  <si>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</si>
  <si>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</si>
  <si>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</si>
  <si>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</si>
  <si>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</si>
  <si>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</si>
  <si>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</si>
  <si>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</si>
  <si>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</si>
  <si>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</si>
  <si>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</si>
  <si>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</si>
  <si>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</si>
  <si>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</si>
  <si>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</si>
  <si>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</si>
  <si>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</si>
  <si>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</si>
  <si>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</si>
  <si>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</si>
  <si>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</si>
  <si>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</si>
  <si>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</si>
  <si>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</si>
  <si>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</si>
  <si>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</si>
  <si>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</si>
  <si>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</si>
  <si>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</si>
  <si>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</si>
  <si>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</si>
  <si>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</si>
  <si>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</si>
  <si>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</si>
  <si>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</si>
  <si>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</si>
  <si>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</si>
  <si>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</si>
  <si>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</si>
  <si>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</si>
  <si>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</si>
  <si>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</si>
  <si>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</si>
  <si>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</si>
  <si>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</si>
  <si>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</si>
  <si>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</si>
  <si>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</si>
  <si>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</si>
  <si>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</si>
  <si>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</si>
  <si>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</si>
  <si>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</si>
  <si>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</si>
  <si>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</si>
  <si>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</si>
  <si>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</si>
  <si>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</si>
  <si>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</si>
  <si>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</si>
  <si>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</si>
  <si>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</si>
  <si>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</si>
  <si>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</si>
  <si>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</si>
  <si>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</si>
  <si>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</si>
  <si>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</si>
  <si>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</si>
  <si>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</si>
  <si>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</si>
  <si>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</si>
  <si>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</si>
  <si>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</si>
  <si>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</si>
  <si>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</si>
  <si>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</si>
  <si>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</si>
  <si>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</si>
  <si>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</si>
  <si>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</si>
  <si>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</si>
  <si>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</si>
  <si>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</si>
  <si>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</si>
  <si>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</si>
  <si>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</si>
  <si>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</si>
  <si>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</si>
  <si>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</si>
  <si>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</si>
  <si>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</si>
  <si>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</si>
  <si>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</si>
  <si>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</si>
  <si>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</si>
  <si>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</si>
  <si>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</si>
  <si>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</si>
  <si>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</si>
  <si>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</si>
  <si>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</si>
  <si>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</si>
  <si>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</si>
  <si>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</si>
  <si>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</si>
  <si>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</si>
  <si>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</si>
  <si>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</si>
  <si>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</si>
  <si>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</si>
  <si>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</si>
  <si>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</si>
  <si>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</si>
  <si>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</si>
  <si>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</si>
  <si>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</si>
  <si>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</si>
  <si>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</si>
  <si>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</si>
  <si>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</si>
  <si>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</si>
  <si>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</si>
  <si>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</si>
  <si>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</si>
  <si>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</si>
  <si>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</si>
  <si>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</si>
  <si>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</si>
  <si>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</si>
  <si>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</si>
  <si>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</si>
  <si>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</si>
  <si>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</si>
  <si>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</si>
  <si>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</si>
  <si>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</si>
  <si>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</si>
  <si>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</si>
  <si>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</si>
  <si>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</si>
  <si>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</si>
  <si>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</si>
  <si>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</si>
  <si>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</si>
  <si>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</si>
  <si>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</si>
  <si>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</si>
  <si>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</si>
  <si>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</si>
  <si>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</si>
  <si>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</si>
  <si>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</si>
  <si>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</si>
  <si>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</si>
  <si>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</si>
  <si>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</si>
  <si>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</si>
  <si>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</si>
  <si>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</si>
  <si>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</si>
  <si>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</si>
  <si>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</si>
  <si>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</si>
  <si>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</si>
  <si>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</si>
  <si>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</si>
  <si>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</si>
  <si>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</si>
  <si>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</si>
  <si>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</si>
  <si>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Arbejdsplads</t>
  </si>
  <si>
    <t>Beluftningstanke, SRO</t>
  </si>
  <si>
    <t>Brønde</t>
  </si>
  <si>
    <t>Efterbehandlingsanlæg (sandfilter), Konstruktioner</t>
  </si>
  <si>
    <t>Efterbehandlingsanlæg (sandfilter), Mek/EL</t>
  </si>
  <si>
    <t>Efterbehandlingsanlæg (sandfilter), SRO</t>
  </si>
  <si>
    <t>Efterklaringstanke, Konstruktioner</t>
  </si>
  <si>
    <t>Efterklaringstanke, Mek/El</t>
  </si>
  <si>
    <t>Forsinkelsesbassiner, lukkede med automatisk rensning og SRO Miljøklasse A (500-1.000 m3) - Konstruktioner</t>
  </si>
  <si>
    <t>Forsinkelsesbassiner, lukkede med automatisk rensning og SRO Miljøklasse A (500-1.000 m3) - Mek/EL</t>
  </si>
  <si>
    <t xml:space="preserve">Forsinkelsesbassiner, lukkede med automatisk rensning og SRO Miljøklasse A (500-1.000 m3) - SRO </t>
  </si>
  <si>
    <t>Forsinkelsesbassiner, lukkede uden automatisk rensning og SRO Miljøklasse B (mindre end 1.000 m3)</t>
  </si>
  <si>
    <t>Indløb med riste, Mek/EL</t>
  </si>
  <si>
    <t>Indløb med riste, SRO</t>
  </si>
  <si>
    <t>Installationer "mekaniske riste og SRO" Miljøklasse A. (7-20 m2) - Mek/EL</t>
  </si>
  <si>
    <t>Installationer "mekaniske riste og SRO" Miljøklasse A. (7-20 m2) - SRO</t>
  </si>
  <si>
    <t>Køretøjer, personbil</t>
  </si>
  <si>
    <t>Køretøjer, store lastvogne (&gt; 3.500 kg.)</t>
  </si>
  <si>
    <t xml:space="preserve">Ø 200 mm &lt; Ledningsnet ≤ Ø 500 mm </t>
  </si>
  <si>
    <t>Mindre renseanlæg &lt; 5.000 PE uden mulighed for opdeling</t>
  </si>
  <si>
    <t>Pumpestationer i underjordiske bygværker (&lt;50 m2), Konstruktioner</t>
  </si>
  <si>
    <t>Pumpestationer i brønde (&lt; 6,25 m2), Mek/EL</t>
  </si>
  <si>
    <t>Pumpestationer i underjordiske bygværker (&lt;50 m2), Mek/El</t>
  </si>
  <si>
    <t>Pumpestationer i underjordiske bygværker (&lt;50 m2), SRO</t>
  </si>
  <si>
    <t>Pumpestationer m. overbygning (&lt; 20 m2), SRO</t>
  </si>
  <si>
    <t>Sand- og fedtfang, Kontruktioner</t>
  </si>
  <si>
    <t>Sand- og fedtfang, Mek/EL</t>
  </si>
  <si>
    <t>Slutafvanding, slam - højteknologisk (centrifuger), Konstruktioner</t>
  </si>
  <si>
    <t>Slutafvanding, slam - højteknologisk (centrifuger), Mek/El</t>
  </si>
  <si>
    <t>Slutafvanding, slam - højteknologisk (centrifuger), SRO</t>
  </si>
  <si>
    <t>Stik</t>
  </si>
  <si>
    <t>Strømpeforing Ø 200 mm &lt; Ledningsnet ≤ Ø 500 mm</t>
  </si>
  <si>
    <t>Strømpeforing Ø 500 mm &lt; Ledningsnet ≤ Ø 800 mm</t>
  </si>
  <si>
    <t>Tryksatte minipumpestationer (husstandssystemer)</t>
  </si>
  <si>
    <t>2014</t>
  </si>
  <si>
    <t>5</t>
  </si>
  <si>
    <t>10</t>
  </si>
  <si>
    <t>75</t>
  </si>
  <si>
    <t>60</t>
  </si>
  <si>
    <t>20</t>
  </si>
  <si>
    <t>50</t>
  </si>
  <si>
    <t>40</t>
  </si>
  <si>
    <t>30</t>
  </si>
  <si>
    <t xml:space="preserve">Ledningsnet ≤ Ø 200 mm </t>
  </si>
  <si>
    <t>Indløb med riste, Konstruktioner</t>
  </si>
  <si>
    <t>Pumpestationer m. overbygning (&lt; 20 m2), Mek/EL</t>
  </si>
  <si>
    <t>Ø 500 mm &lt; Ledningsnet ≤ Ø 800 mm</t>
  </si>
  <si>
    <t>Pumpestationer i brønde (&lt; 6,25 m2), Konstruktioner</t>
  </si>
  <si>
    <t>Tjenestemandspensioner</t>
  </si>
  <si>
    <t>Ejendomsskatter</t>
  </si>
  <si>
    <t>Selskabsskatter</t>
  </si>
  <si>
    <t>Spildevandsafgift</t>
  </si>
  <si>
    <t>Køb af ydelser og produkter, der er omfattet af prisloftreguleringen, hos et andet selskab</t>
  </si>
  <si>
    <t>Rottebekæmpelse</t>
  </si>
  <si>
    <t>Dokumenteret Drikkevandssikkerhed</t>
  </si>
  <si>
    <t>Klimatilpasning, Oplysnings- og motivationskampagne, forundersøgelse af risikoområder og projektforslag for spildevandstekniske anlæg</t>
  </si>
  <si>
    <t>Klimatilpasning, Usserød</t>
  </si>
  <si>
    <t>LAR-anlæg ved Holmebjerg og Ellesletten</t>
  </si>
  <si>
    <t>Bregnerødvej</t>
  </si>
  <si>
    <t>Indløb med riste, Konstruktioner - levetid i udkast l 50</t>
  </si>
  <si>
    <t>Overløbsmålinger</t>
  </si>
  <si>
    <t>Rudersdal Forsyning AS</t>
  </si>
  <si>
    <t>S081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</si>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</sst>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249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250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9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Rudersdal Forsyning AS</v>
      </c>
      <c r="B1" s="56"/>
      <c r="C1" s="56"/>
      <c r="D1" s="56"/>
      <c r="E1" s="56"/>
    </row>
    <row r="2" spans="1:5" x14ac:dyDescent="0.25">
      <c r="A2" s="222" t="str">
        <f>'1. Forside'!A2</f>
        <v>S081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241</v>
      </c>
      <c r="C7" s="51">
        <v>200000</v>
      </c>
      <c r="D7" s="191" t="s">
        <v>0</v>
      </c>
      <c r="E7" s="56"/>
    </row>
    <row r="8" spans="1:5" x14ac:dyDescent="0.25">
      <c r="A8" s="56"/>
      <c r="B8" s="213" t="s">
        <v>242</v>
      </c>
      <c r="C8" s="51">
        <v>400000</v>
      </c>
      <c r="D8" s="191" t="s">
        <v>0</v>
      </c>
      <c r="E8" s="56"/>
    </row>
    <row r="9" spans="1:5" ht="26.25" x14ac:dyDescent="0.25">
      <c r="A9" s="56"/>
      <c r="B9" s="213" t="s">
        <v>243</v>
      </c>
      <c r="C9" s="51">
        <v>1900000</v>
      </c>
      <c r="D9" s="191" t="s">
        <v>0</v>
      </c>
      <c r="E9" s="56"/>
    </row>
    <row r="10" spans="1:5" x14ac:dyDescent="0.25">
      <c r="A10" s="56"/>
      <c r="B10" s="213" t="s">
        <v>244</v>
      </c>
      <c r="C10" s="51">
        <v>254000</v>
      </c>
      <c r="D10" s="191" t="s">
        <v>0</v>
      </c>
      <c r="E10" s="56"/>
    </row>
    <row r="11" spans="1:5" x14ac:dyDescent="0.25">
      <c r="A11" s="56"/>
      <c r="B11" s="213" t="s">
        <v>248</v>
      </c>
      <c r="C11" s="51">
        <v>1150000</v>
      </c>
      <c r="D11" s="191" t="s">
        <v>0</v>
      </c>
      <c r="E11" s="56"/>
    </row>
    <row r="12" spans="1:5" x14ac:dyDescent="0.25">
      <c r="A12" s="56"/>
      <c r="B12" s="54" t="s">
        <v>36</v>
      </c>
      <c r="C12" s="55">
        <f>SUM(C7:C11)</f>
        <v>3904000</v>
      </c>
      <c r="D12" s="192" t="s">
        <v>0</v>
      </c>
      <c r="E12" s="56"/>
    </row>
    <row r="13" spans="1:5" x14ac:dyDescent="0.25">
      <c r="A13" s="56"/>
      <c r="B13" s="56"/>
      <c r="C13" s="183"/>
      <c r="D13" s="56"/>
      <c r="E13" s="56"/>
    </row>
    <row r="14" spans="1:5" x14ac:dyDescent="0.25">
      <c r="A14" s="56"/>
      <c r="B14" s="56"/>
      <c r="C14" s="183"/>
      <c r="D14" s="56"/>
      <c r="E14" s="56"/>
    </row>
    <row r="15" spans="1:5" ht="27.2" customHeight="1" x14ac:dyDescent="0.25">
      <c r="A15" s="56"/>
      <c r="B15" s="20" t="s">
        <v>151</v>
      </c>
      <c r="C15" s="193"/>
      <c r="D15" s="190"/>
      <c r="E15" s="56"/>
    </row>
    <row r="16" spans="1:5" ht="16.7" customHeight="1" x14ac:dyDescent="0.25">
      <c r="A16" s="56"/>
      <c r="B16" s="108" t="s">
        <v>152</v>
      </c>
      <c r="C16" s="19">
        <v>0</v>
      </c>
      <c r="D16" s="153" t="s">
        <v>0</v>
      </c>
      <c r="E16" s="56"/>
    </row>
    <row r="17" spans="1:5" ht="16.7" customHeight="1" x14ac:dyDescent="0.25">
      <c r="A17" s="56"/>
      <c r="B17" s="108" t="s">
        <v>153</v>
      </c>
      <c r="C17" s="40">
        <v>0</v>
      </c>
      <c r="D17" s="153" t="s">
        <v>0</v>
      </c>
      <c r="E17" s="56"/>
    </row>
    <row r="18" spans="1:5" x14ac:dyDescent="0.25">
      <c r="A18" s="56"/>
      <c r="B18" s="28" t="s">
        <v>154</v>
      </c>
      <c r="C18" s="55">
        <f>C16-C17</f>
        <v>0</v>
      </c>
      <c r="D18" s="155" t="s">
        <v>0</v>
      </c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x14ac:dyDescent="0.25">
      <c r="A20" s="56"/>
      <c r="B20" s="194"/>
      <c r="C20" s="56"/>
      <c r="D20" s="56"/>
      <c r="E20" s="56"/>
    </row>
    <row r="21" spans="1:5" ht="15.75" x14ac:dyDescent="0.25">
      <c r="A21" s="56"/>
      <c r="B21" s="194"/>
      <c r="C21" s="56"/>
      <c r="D21" s="56"/>
      <c r="E21" s="56"/>
    </row>
    <row r="22" spans="1:5" ht="15.75" hidden="1" x14ac:dyDescent="0.25">
      <c r="B22" s="195"/>
      <c r="E22" s="196"/>
    </row>
    <row r="23" spans="1:5" ht="15.75" hidden="1" x14ac:dyDescent="0.25">
      <c r="B23" s="196"/>
      <c r="C23" s="196"/>
    </row>
    <row r="24" spans="1:5" ht="15.75" hidden="1" x14ac:dyDescent="0.25">
      <c r="B24" s="196"/>
      <c r="E24" s="196"/>
    </row>
    <row r="25" spans="1:5" ht="15.75" hidden="1" x14ac:dyDescent="0.25">
      <c r="B25" s="196"/>
      <c r="D25" s="196"/>
    </row>
    <row r="26" spans="1:5" ht="15.75" hidden="1" x14ac:dyDescent="0.25">
      <c r="B26" s="196"/>
      <c r="C26" s="196"/>
    </row>
    <row r="27" spans="1:5" ht="15.75" hidden="1" x14ac:dyDescent="0.25">
      <c r="B27" s="196"/>
      <c r="C27" s="196"/>
    </row>
    <row r="28" spans="1:5" ht="15.75" hidden="1" x14ac:dyDescent="0.25">
      <c r="B28" s="196"/>
      <c r="D28" s="196"/>
    </row>
    <row r="29" spans="1:5" ht="15.75" hidden="1" x14ac:dyDescent="0.25">
      <c r="B29" s="196"/>
      <c r="D29" s="196"/>
    </row>
    <row r="30" spans="1:5" ht="15.75" hidden="1" x14ac:dyDescent="0.25">
      <c r="B30" s="196"/>
      <c r="D30" s="196"/>
    </row>
    <row r="31" spans="1:5" ht="15.75" hidden="1" x14ac:dyDescent="0.25">
      <c r="B31" s="195"/>
      <c r="C31" s="195"/>
    </row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6"/>
    </row>
    <row r="65" spans="1:5" ht="15.75" hidden="1" x14ac:dyDescent="0.25">
      <c r="B65" s="196"/>
    </row>
    <row r="66" spans="1:5" ht="15.75" hidden="1" x14ac:dyDescent="0.25">
      <c r="B66" s="195"/>
    </row>
    <row r="67" spans="1:5" hidden="1" x14ac:dyDescent="0.25"/>
    <row r="68" spans="1:5" hidden="1" x14ac:dyDescent="0.25"/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>
      <c r="A74" s="186"/>
      <c r="B74" s="186"/>
      <c r="C74" s="186"/>
      <c r="D74" s="186"/>
      <c r="E74" s="186"/>
    </row>
    <row r="75" spans="1:5" hidden="1" x14ac:dyDescent="0.25">
      <c r="A75" s="186"/>
      <c r="B75" s="186"/>
      <c r="C75" s="186"/>
      <c r="D75" s="186"/>
      <c r="E75" s="186"/>
    </row>
    <row r="76" spans="1:5" hidden="1" x14ac:dyDescent="0.25"/>
    <row r="77" spans="1:5" hidden="1" x14ac:dyDescent="0.25"/>
    <row r="78" spans="1:5" hidden="1" x14ac:dyDescent="0.25"/>
    <row r="79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Rudersdal Forsyning AS</v>
      </c>
      <c r="B1" s="26"/>
      <c r="C1" s="26"/>
      <c r="D1" s="26"/>
      <c r="E1" s="26"/>
    </row>
    <row r="2" spans="1:5" x14ac:dyDescent="0.25">
      <c r="A2" s="223" t="str">
        <f>'1. Forside'!A2</f>
        <v>S081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108" t="s">
        <v>245</v>
      </c>
      <c r="C8" s="51">
        <v>184333</v>
      </c>
      <c r="D8" s="191" t="s">
        <v>0</v>
      </c>
      <c r="E8" s="26"/>
    </row>
    <row r="9" spans="1:5" x14ac:dyDescent="0.25">
      <c r="A9" s="26"/>
      <c r="B9" s="108" t="s">
        <v>246</v>
      </c>
      <c r="C9" s="51">
        <v>106284</v>
      </c>
      <c r="D9" s="191" t="s">
        <v>0</v>
      </c>
      <c r="E9" s="26"/>
    </row>
    <row r="10" spans="1:5" x14ac:dyDescent="0.25">
      <c r="A10" s="26"/>
      <c r="B10" s="54" t="s">
        <v>36</v>
      </c>
      <c r="C10" s="55">
        <f xml:space="preserve"> SUM(C8:C9)</f>
        <v>290617</v>
      </c>
      <c r="D10" s="192" t="s">
        <v>0</v>
      </c>
      <c r="E10" s="26"/>
    </row>
    <row r="11" spans="1:5" x14ac:dyDescent="0.25">
      <c r="A11" s="26"/>
      <c r="B11" s="56"/>
      <c r="C11" s="197"/>
      <c r="D11" s="56"/>
      <c r="E11" s="26"/>
    </row>
    <row r="12" spans="1:5" x14ac:dyDescent="0.25">
      <c r="A12" s="26"/>
      <c r="B12" s="56"/>
      <c r="C12" s="56"/>
      <c r="D12" s="56"/>
      <c r="E12" s="26"/>
    </row>
    <row r="13" spans="1:5" ht="37.5" customHeight="1" x14ac:dyDescent="0.25">
      <c r="A13" s="26"/>
      <c r="B13" s="272" t="s">
        <v>156</v>
      </c>
      <c r="C13" s="273"/>
      <c r="D13" s="274"/>
      <c r="E13" s="26"/>
    </row>
    <row r="14" spans="1:5" ht="15.75" customHeight="1" x14ac:dyDescent="0.25">
      <c r="A14" s="26"/>
      <c r="B14" s="108" t="s">
        <v>157</v>
      </c>
      <c r="C14" s="19">
        <v>0</v>
      </c>
      <c r="D14" s="153" t="s">
        <v>0</v>
      </c>
      <c r="E14" s="26"/>
    </row>
    <row r="15" spans="1:5" x14ac:dyDescent="0.25">
      <c r="A15" s="26"/>
      <c r="B15" s="108" t="s">
        <v>158</v>
      </c>
      <c r="C15" s="40">
        <v>22500</v>
      </c>
      <c r="D15" s="153" t="s">
        <v>0</v>
      </c>
      <c r="E15" s="26"/>
    </row>
    <row r="16" spans="1:5" x14ac:dyDescent="0.25">
      <c r="A16" s="26"/>
      <c r="B16" s="28" t="s">
        <v>159</v>
      </c>
      <c r="C16" s="55">
        <f>C14-C15</f>
        <v>-22500</v>
      </c>
      <c r="D16" s="155" t="s">
        <v>0</v>
      </c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>
      <c r="A30" s="26"/>
      <c r="B30" s="26"/>
      <c r="C30" s="26"/>
      <c r="D30" s="26"/>
      <c r="E30" s="26"/>
    </row>
    <row r="31" spans="1:5" hidden="1" x14ac:dyDescent="0.25"/>
    <row r="32" spans="1:5" hidden="1" x14ac:dyDescent="0.25"/>
    <row r="33" hidden="1" x14ac:dyDescent="0.25"/>
  </sheetData>
  <sheetProtection password="C6ED" sheet="1" objects="1" scenarios="1"/>
  <mergeCells count="3">
    <mergeCell ref="B4:D4"/>
    <mergeCell ref="B13:D13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Rudersdal Forsyning AS</v>
      </c>
      <c r="B1" s="26"/>
      <c r="C1" s="26"/>
      <c r="D1" s="26"/>
      <c r="E1" s="26"/>
    </row>
    <row r="2" spans="1:5" x14ac:dyDescent="0.25">
      <c r="A2" s="223" t="str">
        <f>'1. Forside'!A2</f>
        <v>S081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605000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605000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440539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653000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-212461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Rudersdal Forsyning AS</v>
      </c>
      <c r="B1" s="26"/>
      <c r="C1" s="26"/>
      <c r="D1" s="26"/>
      <c r="E1" s="26"/>
    </row>
    <row r="2" spans="1:5" x14ac:dyDescent="0.25">
      <c r="A2" s="223" t="str">
        <f>'1. Forside'!A2</f>
        <v>S081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6118695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3102837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3015858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603171.6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Rudersdal 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76589449.943268895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30055659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2538338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674625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1723833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34992455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1108478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1108478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5229053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-1537920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-40221508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-1632135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-421980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-43813543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-2483557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68398216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68398216</v>
      </c>
      <c r="D36" s="79" t="s">
        <v>0</v>
      </c>
      <c r="E36" s="10">
        <f>-C36</f>
        <v>-68398216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8191233.9432688951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Rudersdal Forsyning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S081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4086854</v>
      </c>
      <c r="F7" s="224" t="s">
        <v>0</v>
      </c>
      <c r="G7" s="225">
        <v>5229053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4086854</v>
      </c>
      <c r="F8" s="224" t="s">
        <v>0</v>
      </c>
      <c r="G8" s="226">
        <v>5229053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5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Rudersdal 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22522081.884501703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-85583.911161106473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-737598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21698899.973340597</v>
      </c>
      <c r="D13" s="79" t="s">
        <v>0</v>
      </c>
      <c r="E13" s="6">
        <f>C13</f>
        <v>21698899.973340597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27265694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251</v>
      </c>
      <c r="C16" s="14">
        <f>'6. Gennemførte investeringer'!F44</f>
        <v>4193105.5150000006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1582521.6433333331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investeringer'!F27</f>
        <v>1770666.6666666665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34811987.825000003</v>
      </c>
      <c r="D19" s="79" t="s">
        <v>0</v>
      </c>
      <c r="E19" s="8">
        <f>C19</f>
        <v>34811987.825000003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omkostninger'!C13</f>
        <v>13630000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omkostninger'!C19</f>
        <v>158400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omkostninger'!C25</f>
        <v>32286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servicemål'!C12</f>
        <v>3904000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servicemål'!C18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Klimatilpasning'!C10</f>
        <v>290617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Klimatilpasning'!C16</f>
        <v>-22500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605000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-212461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18385342</v>
      </c>
      <c r="D30" s="79" t="s">
        <v>0</v>
      </c>
      <c r="E30" s="6">
        <f>C30</f>
        <v>18385342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603171.6</v>
      </c>
      <c r="D32" s="79" t="s">
        <v>0</v>
      </c>
      <c r="E32" s="10">
        <f>C32</f>
        <v>603171.6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8191233.9432688951</v>
      </c>
      <c r="D34" s="79" t="s">
        <v>0</v>
      </c>
      <c r="E34" s="12">
        <f>C34</f>
        <v>8191233.9432688951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83690635.341609493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2727820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30.680409756365702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Rudersdal Forsyning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S081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22522081.884501703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22522081.884501703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22522081.884501703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-85583.911161106473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Rudersdal 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16713636.966488713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22436497.973340597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22522081.884501703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2950392.7268697233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737598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Rudersdal 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906885784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27265694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27265694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2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Rudersdal Forsyning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S081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222</v>
      </c>
      <c r="D8" s="31" t="s">
        <v>223</v>
      </c>
      <c r="E8" s="32">
        <v>464552</v>
      </c>
      <c r="F8" s="34">
        <f t="shared" ref="F8" si="0">E8/D8</f>
        <v>92910.399999999994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222</v>
      </c>
      <c r="D9" s="31" t="s">
        <v>224</v>
      </c>
      <c r="E9" s="32">
        <v>225367</v>
      </c>
      <c r="F9" s="34">
        <f t="shared" ref="F9:F41" si="1">E9/D9</f>
        <v>22536.7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222</v>
      </c>
      <c r="D10" s="31" t="s">
        <v>225</v>
      </c>
      <c r="E10" s="32">
        <v>2105910</v>
      </c>
      <c r="F10" s="34">
        <f t="shared" si="1"/>
        <v>28078.799999999999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222</v>
      </c>
      <c r="D11" s="31" t="s">
        <v>226</v>
      </c>
      <c r="E11" s="32">
        <v>3483813</v>
      </c>
      <c r="F11" s="34">
        <f t="shared" si="1"/>
        <v>58063.55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222</v>
      </c>
      <c r="D12" s="31" t="s">
        <v>227</v>
      </c>
      <c r="E12" s="32">
        <v>2173114</v>
      </c>
      <c r="F12" s="34">
        <f t="shared" si="1"/>
        <v>108655.7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222</v>
      </c>
      <c r="D13" s="31" t="s">
        <v>224</v>
      </c>
      <c r="E13" s="32">
        <v>651271</v>
      </c>
      <c r="F13" s="34">
        <f t="shared" si="1"/>
        <v>65127.1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222</v>
      </c>
      <c r="D14" s="31" t="s">
        <v>226</v>
      </c>
      <c r="E14" s="32">
        <v>53905</v>
      </c>
      <c r="F14" s="34">
        <f t="shared" si="1"/>
        <v>898.41666666666663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222</v>
      </c>
      <c r="D15" s="31" t="s">
        <v>227</v>
      </c>
      <c r="E15" s="32">
        <v>21905</v>
      </c>
      <c r="F15" s="34">
        <f t="shared" si="1"/>
        <v>1095.25</v>
      </c>
      <c r="G15" s="35" t="s">
        <v>0</v>
      </c>
      <c r="H15" s="26"/>
    </row>
    <row r="16" spans="1:8" s="150" customFormat="1" ht="26.25" x14ac:dyDescent="0.25">
      <c r="A16" s="26"/>
      <c r="B16" s="29" t="s">
        <v>196</v>
      </c>
      <c r="C16" s="30" t="s">
        <v>222</v>
      </c>
      <c r="D16" s="31" t="s">
        <v>225</v>
      </c>
      <c r="E16" s="32">
        <v>11646930</v>
      </c>
      <c r="F16" s="34">
        <f t="shared" si="1"/>
        <v>155292.4</v>
      </c>
      <c r="G16" s="35" t="s">
        <v>0</v>
      </c>
      <c r="H16" s="26"/>
    </row>
    <row r="17" spans="1:8" s="150" customFormat="1" ht="26.25" x14ac:dyDescent="0.25">
      <c r="A17" s="26"/>
      <c r="B17" s="29" t="s">
        <v>197</v>
      </c>
      <c r="C17" s="30" t="s">
        <v>222</v>
      </c>
      <c r="D17" s="31" t="s">
        <v>227</v>
      </c>
      <c r="E17" s="32">
        <v>700000</v>
      </c>
      <c r="F17" s="34">
        <f t="shared" si="1"/>
        <v>35000</v>
      </c>
      <c r="G17" s="35" t="s">
        <v>0</v>
      </c>
      <c r="H17" s="26"/>
    </row>
    <row r="18" spans="1:8" s="150" customFormat="1" ht="26.25" x14ac:dyDescent="0.25">
      <c r="A18" s="26"/>
      <c r="B18" s="29" t="s">
        <v>198</v>
      </c>
      <c r="C18" s="30" t="s">
        <v>222</v>
      </c>
      <c r="D18" s="31" t="s">
        <v>224</v>
      </c>
      <c r="E18" s="32">
        <v>600000</v>
      </c>
      <c r="F18" s="34">
        <f t="shared" si="1"/>
        <v>60000</v>
      </c>
      <c r="G18" s="35" t="s">
        <v>0</v>
      </c>
      <c r="H18" s="26"/>
    </row>
    <row r="19" spans="1:8" s="150" customFormat="1" ht="26.25" x14ac:dyDescent="0.25">
      <c r="A19" s="26"/>
      <c r="B19" s="29" t="s">
        <v>199</v>
      </c>
      <c r="C19" s="30" t="s">
        <v>222</v>
      </c>
      <c r="D19" s="31" t="s">
        <v>228</v>
      </c>
      <c r="E19" s="32">
        <v>188963</v>
      </c>
      <c r="F19" s="34">
        <f t="shared" si="1"/>
        <v>3779.26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222</v>
      </c>
      <c r="D20" s="31" t="s">
        <v>227</v>
      </c>
      <c r="E20" s="32">
        <v>347600</v>
      </c>
      <c r="F20" s="34">
        <f t="shared" si="1"/>
        <v>17380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222</v>
      </c>
      <c r="D21" s="31" t="s">
        <v>224</v>
      </c>
      <c r="E21" s="32">
        <v>94144</v>
      </c>
      <c r="F21" s="34">
        <f t="shared" si="1"/>
        <v>9414.4</v>
      </c>
      <c r="G21" s="35" t="s">
        <v>0</v>
      </c>
      <c r="H21" s="26"/>
    </row>
    <row r="22" spans="1:8" s="150" customFormat="1" ht="26.25" x14ac:dyDescent="0.25">
      <c r="A22" s="26"/>
      <c r="B22" s="29" t="s">
        <v>202</v>
      </c>
      <c r="C22" s="30" t="s">
        <v>222</v>
      </c>
      <c r="D22" s="31" t="s">
        <v>227</v>
      </c>
      <c r="E22" s="32">
        <v>1238585</v>
      </c>
      <c r="F22" s="34">
        <f t="shared" si="1"/>
        <v>61929.25</v>
      </c>
      <c r="G22" s="35" t="s">
        <v>0</v>
      </c>
      <c r="H22" s="26"/>
    </row>
    <row r="23" spans="1:8" s="150" customFormat="1" ht="26.25" x14ac:dyDescent="0.25">
      <c r="A23" s="26"/>
      <c r="B23" s="29" t="s">
        <v>203</v>
      </c>
      <c r="C23" s="30" t="s">
        <v>222</v>
      </c>
      <c r="D23" s="31" t="s">
        <v>224</v>
      </c>
      <c r="E23" s="32">
        <v>1387158</v>
      </c>
      <c r="F23" s="34">
        <f t="shared" si="1"/>
        <v>138715.79999999999</v>
      </c>
      <c r="G23" s="35" t="s">
        <v>0</v>
      </c>
      <c r="H23" s="26"/>
    </row>
    <row r="24" spans="1:8" s="150" customFormat="1" x14ac:dyDescent="0.25">
      <c r="A24" s="26"/>
      <c r="B24" s="29" t="s">
        <v>204</v>
      </c>
      <c r="C24" s="30" t="s">
        <v>222</v>
      </c>
      <c r="D24" s="31" t="s">
        <v>223</v>
      </c>
      <c r="E24" s="32">
        <v>674172</v>
      </c>
      <c r="F24" s="34">
        <f t="shared" si="1"/>
        <v>134834.4</v>
      </c>
      <c r="G24" s="35" t="s">
        <v>0</v>
      </c>
      <c r="H24" s="26"/>
    </row>
    <row r="25" spans="1:8" s="150" customFormat="1" x14ac:dyDescent="0.25">
      <c r="A25" s="26"/>
      <c r="B25" s="29" t="s">
        <v>205</v>
      </c>
      <c r="C25" s="30" t="s">
        <v>222</v>
      </c>
      <c r="D25" s="31" t="s">
        <v>223</v>
      </c>
      <c r="E25" s="32">
        <v>394848</v>
      </c>
      <c r="F25" s="34">
        <f t="shared" si="1"/>
        <v>78969.600000000006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 t="s">
        <v>222</v>
      </c>
      <c r="D26" s="31" t="s">
        <v>225</v>
      </c>
      <c r="E26" s="32">
        <v>19936902</v>
      </c>
      <c r="F26" s="34">
        <f t="shared" si="1"/>
        <v>265825.36</v>
      </c>
      <c r="G26" s="35" t="s">
        <v>0</v>
      </c>
      <c r="H26" s="26"/>
    </row>
    <row r="27" spans="1:8" s="150" customFormat="1" x14ac:dyDescent="0.25">
      <c r="A27" s="26"/>
      <c r="B27" s="29" t="s">
        <v>207</v>
      </c>
      <c r="C27" s="30" t="s">
        <v>222</v>
      </c>
      <c r="D27" s="31" t="s">
        <v>229</v>
      </c>
      <c r="E27" s="32">
        <v>299511</v>
      </c>
      <c r="F27" s="34">
        <f t="shared" si="1"/>
        <v>7487.7749999999996</v>
      </c>
      <c r="G27" s="35" t="s">
        <v>0</v>
      </c>
      <c r="H27" s="26"/>
    </row>
    <row r="28" spans="1:8" s="150" customFormat="1" ht="26.25" x14ac:dyDescent="0.25">
      <c r="A28" s="26"/>
      <c r="B28" s="29" t="s">
        <v>208</v>
      </c>
      <c r="C28" s="30" t="s">
        <v>222</v>
      </c>
      <c r="D28" s="31" t="s">
        <v>228</v>
      </c>
      <c r="E28" s="32">
        <v>3059376</v>
      </c>
      <c r="F28" s="34">
        <f t="shared" si="1"/>
        <v>61187.519999999997</v>
      </c>
      <c r="G28" s="35" t="s">
        <v>0</v>
      </c>
      <c r="H28" s="26"/>
    </row>
    <row r="29" spans="1:8" s="150" customFormat="1" x14ac:dyDescent="0.25">
      <c r="A29" s="26"/>
      <c r="B29" s="29" t="s">
        <v>209</v>
      </c>
      <c r="C29" s="30" t="s">
        <v>222</v>
      </c>
      <c r="D29" s="31" t="s">
        <v>227</v>
      </c>
      <c r="E29" s="32">
        <v>488901</v>
      </c>
      <c r="F29" s="34">
        <f t="shared" si="1"/>
        <v>24445.05</v>
      </c>
      <c r="G29" s="35" t="s">
        <v>0</v>
      </c>
      <c r="H29" s="26"/>
    </row>
    <row r="30" spans="1:8" s="150" customFormat="1" x14ac:dyDescent="0.25">
      <c r="A30" s="26"/>
      <c r="B30" s="29" t="s">
        <v>210</v>
      </c>
      <c r="C30" s="30" t="s">
        <v>222</v>
      </c>
      <c r="D30" s="31" t="s">
        <v>227</v>
      </c>
      <c r="E30" s="32">
        <v>1566313</v>
      </c>
      <c r="F30" s="34">
        <f t="shared" si="1"/>
        <v>78315.649999999994</v>
      </c>
      <c r="G30" s="35" t="s">
        <v>0</v>
      </c>
      <c r="H30" s="26"/>
    </row>
    <row r="31" spans="1:8" s="150" customFormat="1" x14ac:dyDescent="0.25">
      <c r="A31" s="26"/>
      <c r="B31" s="29" t="s">
        <v>211</v>
      </c>
      <c r="C31" s="30" t="s">
        <v>222</v>
      </c>
      <c r="D31" s="31" t="s">
        <v>224</v>
      </c>
      <c r="E31" s="32">
        <v>318329</v>
      </c>
      <c r="F31" s="34">
        <f t="shared" si="1"/>
        <v>31832.9</v>
      </c>
      <c r="G31" s="35" t="s">
        <v>0</v>
      </c>
      <c r="H31" s="26"/>
    </row>
    <row r="32" spans="1:8" s="150" customFormat="1" x14ac:dyDescent="0.25">
      <c r="A32" s="26"/>
      <c r="B32" s="29" t="s">
        <v>212</v>
      </c>
      <c r="C32" s="30" t="s">
        <v>222</v>
      </c>
      <c r="D32" s="31" t="s">
        <v>224</v>
      </c>
      <c r="E32" s="32">
        <v>488901</v>
      </c>
      <c r="F32" s="34">
        <f t="shared" si="1"/>
        <v>48890.1</v>
      </c>
      <c r="G32" s="35" t="s">
        <v>0</v>
      </c>
      <c r="H32" s="26"/>
    </row>
    <row r="33" spans="1:8" s="150" customFormat="1" x14ac:dyDescent="0.25">
      <c r="A33" s="26"/>
      <c r="B33" s="29" t="s">
        <v>213</v>
      </c>
      <c r="C33" s="30" t="s">
        <v>222</v>
      </c>
      <c r="D33" s="31" t="s">
        <v>226</v>
      </c>
      <c r="E33" s="32">
        <v>44778</v>
      </c>
      <c r="F33" s="34">
        <f t="shared" si="1"/>
        <v>746.3</v>
      </c>
      <c r="G33" s="35" t="s">
        <v>0</v>
      </c>
      <c r="H33" s="26"/>
    </row>
    <row r="34" spans="1:8" s="150" customFormat="1" x14ac:dyDescent="0.25">
      <c r="A34" s="26"/>
      <c r="B34" s="29" t="s">
        <v>214</v>
      </c>
      <c r="C34" s="30" t="s">
        <v>222</v>
      </c>
      <c r="D34" s="31" t="s">
        <v>227</v>
      </c>
      <c r="E34" s="32">
        <v>136870</v>
      </c>
      <c r="F34" s="34">
        <f t="shared" si="1"/>
        <v>6843.5</v>
      </c>
      <c r="G34" s="35" t="s">
        <v>0</v>
      </c>
      <c r="H34" s="26"/>
    </row>
    <row r="35" spans="1:8" s="150" customFormat="1" x14ac:dyDescent="0.25">
      <c r="A35" s="26"/>
      <c r="B35" s="29" t="s">
        <v>215</v>
      </c>
      <c r="C35" s="30" t="s">
        <v>222</v>
      </c>
      <c r="D35" s="31" t="s">
        <v>226</v>
      </c>
      <c r="E35" s="32">
        <v>186398</v>
      </c>
      <c r="F35" s="34">
        <f t="shared" si="1"/>
        <v>3106.6333333333332</v>
      </c>
      <c r="G35" s="35" t="s">
        <v>0</v>
      </c>
      <c r="H35" s="26"/>
    </row>
    <row r="36" spans="1:8" s="150" customFormat="1" x14ac:dyDescent="0.25">
      <c r="A36" s="26"/>
      <c r="B36" s="29" t="s">
        <v>216</v>
      </c>
      <c r="C36" s="30" t="s">
        <v>222</v>
      </c>
      <c r="D36" s="31" t="s">
        <v>227</v>
      </c>
      <c r="E36" s="32">
        <v>42006</v>
      </c>
      <c r="F36" s="34">
        <f t="shared" si="1"/>
        <v>2100.3000000000002</v>
      </c>
      <c r="G36" s="35" t="s">
        <v>0</v>
      </c>
      <c r="H36" s="26"/>
    </row>
    <row r="37" spans="1:8" s="150" customFormat="1" x14ac:dyDescent="0.25">
      <c r="A37" s="26"/>
      <c r="B37" s="29" t="s">
        <v>217</v>
      </c>
      <c r="C37" s="30" t="s">
        <v>222</v>
      </c>
      <c r="D37" s="31" t="s">
        <v>224</v>
      </c>
      <c r="E37" s="32">
        <v>8189</v>
      </c>
      <c r="F37" s="34">
        <f t="shared" si="1"/>
        <v>818.9</v>
      </c>
      <c r="G37" s="35" t="s">
        <v>0</v>
      </c>
      <c r="H37" s="26"/>
    </row>
    <row r="38" spans="1:8" s="150" customFormat="1" x14ac:dyDescent="0.25">
      <c r="A38" s="26"/>
      <c r="B38" s="29" t="s">
        <v>218</v>
      </c>
      <c r="C38" s="30" t="s">
        <v>222</v>
      </c>
      <c r="D38" s="31" t="s">
        <v>225</v>
      </c>
      <c r="E38" s="32">
        <v>758411</v>
      </c>
      <c r="F38" s="34">
        <f t="shared" si="1"/>
        <v>10112.146666666667</v>
      </c>
      <c r="G38" s="35" t="s">
        <v>0</v>
      </c>
      <c r="H38" s="26"/>
    </row>
    <row r="39" spans="1:8" s="150" customFormat="1" x14ac:dyDescent="0.25">
      <c r="A39" s="26"/>
      <c r="B39" s="29" t="s">
        <v>219</v>
      </c>
      <c r="C39" s="30" t="s">
        <v>222</v>
      </c>
      <c r="D39" s="31" t="s">
        <v>228</v>
      </c>
      <c r="E39" s="32">
        <v>10751213</v>
      </c>
      <c r="F39" s="34">
        <f t="shared" si="1"/>
        <v>215024.26</v>
      </c>
      <c r="G39" s="35" t="s">
        <v>0</v>
      </c>
      <c r="H39" s="26"/>
    </row>
    <row r="40" spans="1:8" s="150" customFormat="1" x14ac:dyDescent="0.25">
      <c r="A40" s="26"/>
      <c r="B40" s="29" t="s">
        <v>220</v>
      </c>
      <c r="C40" s="30" t="s">
        <v>222</v>
      </c>
      <c r="D40" s="31" t="s">
        <v>228</v>
      </c>
      <c r="E40" s="32">
        <v>1353750</v>
      </c>
      <c r="F40" s="34">
        <f t="shared" si="1"/>
        <v>27075</v>
      </c>
      <c r="G40" s="35" t="s">
        <v>0</v>
      </c>
      <c r="H40" s="26"/>
    </row>
    <row r="41" spans="1:8" s="150" customFormat="1" x14ac:dyDescent="0.25">
      <c r="A41" s="26"/>
      <c r="B41" s="29" t="s">
        <v>221</v>
      </c>
      <c r="C41" s="30" t="s">
        <v>222</v>
      </c>
      <c r="D41" s="31" t="s">
        <v>230</v>
      </c>
      <c r="E41" s="32">
        <v>110562</v>
      </c>
      <c r="F41" s="34">
        <f t="shared" si="1"/>
        <v>3685.4</v>
      </c>
      <c r="G41" s="35" t="s">
        <v>0</v>
      </c>
      <c r="H41" s="26"/>
    </row>
    <row r="42" spans="1:8" s="150" customFormat="1" x14ac:dyDescent="0.25">
      <c r="A42" s="26"/>
      <c r="B42" s="23" t="s">
        <v>72</v>
      </c>
      <c r="C42" s="160"/>
      <c r="D42" s="160"/>
      <c r="E42" s="160"/>
      <c r="F42" s="36">
        <f>SUM(F8:F41)</f>
        <v>1860177.8216666665</v>
      </c>
      <c r="G42" s="37" t="s">
        <v>0</v>
      </c>
      <c r="H42" s="26"/>
    </row>
    <row r="43" spans="1:8" s="150" customFormat="1" x14ac:dyDescent="0.25">
      <c r="A43" s="26"/>
      <c r="B43" s="107" t="s">
        <v>136</v>
      </c>
      <c r="C43" s="161"/>
      <c r="D43" s="161"/>
      <c r="E43" s="161"/>
      <c r="F43" s="66">
        <v>2332927.6933333338</v>
      </c>
      <c r="G43" s="37" t="s">
        <v>0</v>
      </c>
      <c r="H43" s="26"/>
    </row>
    <row r="44" spans="1:8" s="150" customFormat="1" x14ac:dyDescent="0.25">
      <c r="A44" s="26"/>
      <c r="B44" s="39" t="s">
        <v>69</v>
      </c>
      <c r="C44" s="162"/>
      <c r="D44" s="162"/>
      <c r="E44" s="163"/>
      <c r="F44" s="38">
        <f>F42+F43</f>
        <v>4193105.5150000006</v>
      </c>
      <c r="G44" s="38" t="s">
        <v>0</v>
      </c>
      <c r="H44" s="26"/>
    </row>
    <row r="45" spans="1:8" s="150" customFormat="1" x14ac:dyDescent="0.25">
      <c r="A45" s="26"/>
      <c r="B45" s="26"/>
      <c r="C45" s="26"/>
      <c r="D45" s="26"/>
      <c r="E45" s="26"/>
      <c r="F45" s="26"/>
      <c r="G45" s="26"/>
      <c r="H45" s="26"/>
    </row>
    <row r="46" spans="1:8" s="150" customFormat="1" x14ac:dyDescent="0.25">
      <c r="A46" s="26"/>
      <c r="B46" s="26"/>
      <c r="C46" s="26"/>
      <c r="D46" s="26"/>
      <c r="E46" s="26"/>
      <c r="F46" s="26"/>
      <c r="G46" s="26"/>
      <c r="H46" s="26"/>
    </row>
    <row r="47" spans="1:8" s="150" customFormat="1" x14ac:dyDescent="0.25">
      <c r="A47" s="26"/>
      <c r="B47" s="26"/>
      <c r="C47" s="26"/>
      <c r="D47" s="26"/>
      <c r="E47" s="26"/>
      <c r="F47" s="26"/>
      <c r="G47" s="26"/>
      <c r="H47" s="26"/>
    </row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t="14.45" hidden="1" customHeight="1" x14ac:dyDescent="0.25"/>
    <row r="52" s="150" customFormat="1" ht="14.45" hidden="1" customHeight="1" x14ac:dyDescent="0.25"/>
    <row r="53" s="150" customFormat="1" ht="15" hidden="1" customHeight="1" x14ac:dyDescent="0.25"/>
    <row r="54" s="150" customFormat="1" ht="15" hidden="1" customHeight="1" x14ac:dyDescent="0.25"/>
    <row r="55" s="150" customFormat="1" ht="15" hidden="1" customHeight="1" x14ac:dyDescent="0.25"/>
    <row r="56" s="150" customFormat="1" ht="15" hidden="1" customHeight="1" x14ac:dyDescent="0.25"/>
    <row r="57" s="150" customFormat="1" ht="15" hidden="1" customHeight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Rudersdal Forsyning AS</v>
      </c>
      <c r="B1" s="164"/>
      <c r="C1" s="164"/>
      <c r="D1" s="164"/>
      <c r="E1" s="164"/>
    </row>
    <row r="2" spans="1:5" x14ac:dyDescent="0.25">
      <c r="A2" s="1" t="str">
        <f>'1. Forside'!A2</f>
        <v>S081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813167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1324667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investeringer'!F42</f>
        <v>1860177.8216666665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1582521.6433333331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9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Rudersdal Forsyning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S081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231</v>
      </c>
      <c r="C8" s="30">
        <v>2015</v>
      </c>
      <c r="D8" s="31">
        <v>75</v>
      </c>
      <c r="E8" s="32">
        <v>3000000</v>
      </c>
      <c r="F8" s="45">
        <f>E8/D8</f>
        <v>40000</v>
      </c>
      <c r="G8" s="35" t="s">
        <v>0</v>
      </c>
      <c r="H8" s="26"/>
    </row>
    <row r="9" spans="1:8" s="150" customFormat="1" x14ac:dyDescent="0.25">
      <c r="A9" s="26"/>
      <c r="B9" s="29" t="s">
        <v>206</v>
      </c>
      <c r="C9" s="30">
        <v>2015</v>
      </c>
      <c r="D9" s="31">
        <v>75</v>
      </c>
      <c r="E9" s="32">
        <v>7100000</v>
      </c>
      <c r="F9" s="45">
        <f t="shared" ref="F9:F24" si="0">E9/D9</f>
        <v>94666.666666666672</v>
      </c>
      <c r="G9" s="35" t="s">
        <v>0</v>
      </c>
      <c r="H9" s="26"/>
    </row>
    <row r="10" spans="1:8" s="150" customFormat="1" x14ac:dyDescent="0.25">
      <c r="A10" s="26"/>
      <c r="B10" s="29" t="s">
        <v>219</v>
      </c>
      <c r="C10" s="30">
        <v>2015</v>
      </c>
      <c r="D10" s="31">
        <v>50</v>
      </c>
      <c r="E10" s="32">
        <v>8600000</v>
      </c>
      <c r="F10" s="45">
        <f t="shared" si="0"/>
        <v>172000</v>
      </c>
      <c r="G10" s="35" t="s">
        <v>0</v>
      </c>
      <c r="H10" s="26"/>
    </row>
    <row r="11" spans="1:8" s="150" customFormat="1" ht="26.25" x14ac:dyDescent="0.25">
      <c r="A11" s="26"/>
      <c r="B11" s="29" t="s">
        <v>196</v>
      </c>
      <c r="C11" s="30">
        <v>2015</v>
      </c>
      <c r="D11" s="31">
        <v>75</v>
      </c>
      <c r="E11" s="32">
        <v>7800000</v>
      </c>
      <c r="F11" s="45">
        <f t="shared" si="0"/>
        <v>104000</v>
      </c>
      <c r="G11" s="35" t="s">
        <v>0</v>
      </c>
      <c r="H11" s="26"/>
    </row>
    <row r="12" spans="1:8" s="150" customFormat="1" ht="26.25" x14ac:dyDescent="0.25">
      <c r="A12" s="26"/>
      <c r="B12" s="29" t="s">
        <v>203</v>
      </c>
      <c r="C12" s="30">
        <v>2015</v>
      </c>
      <c r="D12" s="31">
        <v>10</v>
      </c>
      <c r="E12" s="32">
        <v>500000</v>
      </c>
      <c r="F12" s="45">
        <f t="shared" si="0"/>
        <v>50000</v>
      </c>
      <c r="G12" s="35" t="s">
        <v>0</v>
      </c>
      <c r="H12" s="26"/>
    </row>
    <row r="13" spans="1:8" s="150" customFormat="1" x14ac:dyDescent="0.25">
      <c r="A13" s="26"/>
      <c r="B13" s="29" t="s">
        <v>247</v>
      </c>
      <c r="C13" s="30">
        <v>2015</v>
      </c>
      <c r="D13" s="31">
        <v>60</v>
      </c>
      <c r="E13" s="32">
        <v>1000000</v>
      </c>
      <c r="F13" s="45">
        <f t="shared" si="0"/>
        <v>16666.666666666668</v>
      </c>
      <c r="G13" s="35" t="s">
        <v>0</v>
      </c>
      <c r="H13" s="26"/>
    </row>
    <row r="14" spans="1:8" s="150" customFormat="1" x14ac:dyDescent="0.25">
      <c r="A14" s="26"/>
      <c r="B14" s="29" t="s">
        <v>200</v>
      </c>
      <c r="C14" s="30">
        <v>2015</v>
      </c>
      <c r="D14" s="31">
        <v>20</v>
      </c>
      <c r="E14" s="32">
        <v>3000000</v>
      </c>
      <c r="F14" s="45">
        <f t="shared" si="0"/>
        <v>150000</v>
      </c>
      <c r="G14" s="35" t="s">
        <v>0</v>
      </c>
      <c r="H14" s="26"/>
    </row>
    <row r="15" spans="1:8" s="150" customFormat="1" x14ac:dyDescent="0.25">
      <c r="A15" s="26"/>
      <c r="B15" s="29" t="s">
        <v>233</v>
      </c>
      <c r="C15" s="30">
        <v>2015</v>
      </c>
      <c r="D15" s="31">
        <v>20</v>
      </c>
      <c r="E15" s="32">
        <v>1600000</v>
      </c>
      <c r="F15" s="45">
        <f t="shared" si="0"/>
        <v>80000</v>
      </c>
      <c r="G15" s="35" t="s">
        <v>0</v>
      </c>
      <c r="H15" s="26"/>
    </row>
    <row r="16" spans="1:8" s="150" customFormat="1" x14ac:dyDescent="0.25">
      <c r="A16" s="26"/>
      <c r="B16" s="29" t="s">
        <v>201</v>
      </c>
      <c r="C16" s="30">
        <v>2015</v>
      </c>
      <c r="D16" s="31">
        <v>10</v>
      </c>
      <c r="E16" s="32">
        <v>1000000</v>
      </c>
      <c r="F16" s="45">
        <f t="shared" si="0"/>
        <v>100000</v>
      </c>
      <c r="G16" s="35" t="s">
        <v>0</v>
      </c>
      <c r="H16" s="26"/>
    </row>
    <row r="17" spans="1:8" s="150" customFormat="1" x14ac:dyDescent="0.25">
      <c r="A17" s="26"/>
      <c r="B17" s="29" t="s">
        <v>234</v>
      </c>
      <c r="C17" s="30">
        <v>2016</v>
      </c>
      <c r="D17" s="31">
        <v>75</v>
      </c>
      <c r="E17" s="32">
        <v>31000000</v>
      </c>
      <c r="F17" s="45">
        <f t="shared" si="0"/>
        <v>413333.33333333331</v>
      </c>
      <c r="G17" s="35" t="s">
        <v>0</v>
      </c>
      <c r="H17" s="26"/>
    </row>
    <row r="18" spans="1:8" s="150" customFormat="1" x14ac:dyDescent="0.25">
      <c r="A18" s="26"/>
      <c r="B18" s="29" t="s">
        <v>219</v>
      </c>
      <c r="C18" s="30">
        <v>2016</v>
      </c>
      <c r="D18" s="31">
        <v>50</v>
      </c>
      <c r="E18" s="32">
        <v>9000000</v>
      </c>
      <c r="F18" s="45">
        <f t="shared" si="0"/>
        <v>180000</v>
      </c>
      <c r="G18" s="35" t="s">
        <v>0</v>
      </c>
      <c r="H18" s="26"/>
    </row>
    <row r="19" spans="1:8" s="150" customFormat="1" ht="26.25" x14ac:dyDescent="0.25">
      <c r="A19" s="26"/>
      <c r="B19" s="29" t="s">
        <v>196</v>
      </c>
      <c r="C19" s="30">
        <v>2016</v>
      </c>
      <c r="D19" s="31">
        <v>75</v>
      </c>
      <c r="E19" s="32">
        <v>7000000</v>
      </c>
      <c r="F19" s="45">
        <f t="shared" si="0"/>
        <v>93333.333333333328</v>
      </c>
      <c r="G19" s="35" t="s">
        <v>0</v>
      </c>
      <c r="H19" s="26"/>
    </row>
    <row r="20" spans="1:8" s="150" customFormat="1" x14ac:dyDescent="0.25">
      <c r="A20" s="26"/>
      <c r="B20" s="29" t="s">
        <v>232</v>
      </c>
      <c r="C20" s="30">
        <v>2016</v>
      </c>
      <c r="D20" s="31">
        <v>60</v>
      </c>
      <c r="E20" s="32">
        <v>1000000</v>
      </c>
      <c r="F20" s="45">
        <f t="shared" si="0"/>
        <v>16666.666666666668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>
        <v>2016</v>
      </c>
      <c r="D21" s="31">
        <v>20</v>
      </c>
      <c r="E21" s="32">
        <v>2000000</v>
      </c>
      <c r="F21" s="45">
        <f t="shared" si="0"/>
        <v>100000</v>
      </c>
      <c r="G21" s="35" t="s">
        <v>0</v>
      </c>
      <c r="H21" s="26"/>
    </row>
    <row r="22" spans="1:8" s="150" customFormat="1" x14ac:dyDescent="0.25">
      <c r="A22" s="26"/>
      <c r="B22" s="29" t="s">
        <v>235</v>
      </c>
      <c r="C22" s="30">
        <v>2016</v>
      </c>
      <c r="D22" s="31">
        <v>50</v>
      </c>
      <c r="E22" s="32">
        <v>2000000</v>
      </c>
      <c r="F22" s="45">
        <f t="shared" si="0"/>
        <v>40000</v>
      </c>
      <c r="G22" s="35" t="s">
        <v>0</v>
      </c>
      <c r="H22" s="26"/>
    </row>
    <row r="23" spans="1:8" s="150" customFormat="1" x14ac:dyDescent="0.25">
      <c r="A23" s="26"/>
      <c r="B23" s="29" t="s">
        <v>209</v>
      </c>
      <c r="C23" s="30">
        <v>2016</v>
      </c>
      <c r="D23" s="31">
        <v>20</v>
      </c>
      <c r="E23" s="32">
        <v>2000000</v>
      </c>
      <c r="F23" s="45">
        <f t="shared" si="0"/>
        <v>100000</v>
      </c>
      <c r="G23" s="35" t="s">
        <v>0</v>
      </c>
      <c r="H23" s="26"/>
    </row>
    <row r="24" spans="1:8" s="150" customFormat="1" ht="26.25" x14ac:dyDescent="0.25">
      <c r="A24" s="26"/>
      <c r="B24" s="29" t="s">
        <v>199</v>
      </c>
      <c r="C24" s="30">
        <v>2016</v>
      </c>
      <c r="D24" s="31">
        <v>50</v>
      </c>
      <c r="E24" s="32">
        <v>1000000</v>
      </c>
      <c r="F24" s="45">
        <f t="shared" si="0"/>
        <v>20000</v>
      </c>
      <c r="G24" s="35" t="s">
        <v>0</v>
      </c>
      <c r="H24" s="26"/>
    </row>
    <row r="25" spans="1:8" s="150" customFormat="1" x14ac:dyDescent="0.25">
      <c r="A25" s="26"/>
      <c r="B25" s="109" t="s">
        <v>73</v>
      </c>
      <c r="C25" s="167"/>
      <c r="D25" s="168"/>
      <c r="E25" s="169"/>
      <c r="F25" s="46">
        <f>SUMIF(C8:C24,"2015",F8:F24)</f>
        <v>807333.33333333337</v>
      </c>
      <c r="G25" s="47" t="s">
        <v>0</v>
      </c>
      <c r="H25" s="26"/>
    </row>
    <row r="26" spans="1:8" s="150" customFormat="1" x14ac:dyDescent="0.25">
      <c r="A26" s="26"/>
      <c r="B26" s="107" t="s">
        <v>134</v>
      </c>
      <c r="C26" s="170"/>
      <c r="D26" s="171"/>
      <c r="E26" s="172"/>
      <c r="F26" s="46">
        <f>SUMIF(C8:C24,"2016",F8:F24)</f>
        <v>963333.33333333326</v>
      </c>
      <c r="G26" s="47" t="s">
        <v>0</v>
      </c>
      <c r="H26" s="26"/>
    </row>
    <row r="27" spans="1:8" s="150" customFormat="1" x14ac:dyDescent="0.25">
      <c r="A27" s="26"/>
      <c r="B27" s="50" t="s">
        <v>36</v>
      </c>
      <c r="C27" s="173"/>
      <c r="D27" s="174"/>
      <c r="E27" s="174"/>
      <c r="F27" s="48">
        <f>F25+F26</f>
        <v>1770666.6666666665</v>
      </c>
      <c r="G27" s="49" t="s">
        <v>0</v>
      </c>
      <c r="H27" s="26"/>
    </row>
    <row r="28" spans="1:8" s="150" customFormat="1" x14ac:dyDescent="0.25">
      <c r="A28" s="26"/>
      <c r="B28" s="26"/>
      <c r="C28" s="16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16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166"/>
      <c r="D30" s="26"/>
      <c r="E30" s="26"/>
      <c r="F30" s="175"/>
      <c r="G30" s="175"/>
      <c r="H30" s="2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t="12" hidden="1" customHeight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Rudersdal Forsyning AS</v>
      </c>
      <c r="B1" s="56"/>
      <c r="C1" s="56"/>
      <c r="D1" s="178"/>
      <c r="E1" s="56"/>
    </row>
    <row r="2" spans="1:5" x14ac:dyDescent="0.25">
      <c r="A2" s="222" t="str">
        <f>'1. Forside'!A2</f>
        <v>S081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17000</v>
      </c>
      <c r="D7" s="182" t="s">
        <v>0</v>
      </c>
      <c r="E7" s="56"/>
    </row>
    <row r="8" spans="1:5" x14ac:dyDescent="0.25">
      <c r="A8" s="56"/>
      <c r="B8" s="207" t="s">
        <v>236</v>
      </c>
      <c r="C8" s="51">
        <v>570000</v>
      </c>
      <c r="D8" s="182" t="s">
        <v>0</v>
      </c>
      <c r="E8" s="56"/>
    </row>
    <row r="9" spans="1:5" x14ac:dyDescent="0.25">
      <c r="A9" s="56"/>
      <c r="B9" s="207" t="s">
        <v>237</v>
      </c>
      <c r="C9" s="51">
        <v>220000</v>
      </c>
      <c r="D9" s="182" t="s">
        <v>0</v>
      </c>
      <c r="E9" s="56"/>
    </row>
    <row r="10" spans="1:5" x14ac:dyDescent="0.25">
      <c r="A10" s="56"/>
      <c r="B10" s="207" t="s">
        <v>238</v>
      </c>
      <c r="C10" s="51">
        <v>1500000</v>
      </c>
      <c r="D10" s="182" t="s">
        <v>0</v>
      </c>
      <c r="E10" s="56"/>
    </row>
    <row r="11" spans="1:5" x14ac:dyDescent="0.25">
      <c r="A11" s="56"/>
      <c r="B11" s="207" t="s">
        <v>239</v>
      </c>
      <c r="C11" s="51">
        <v>670000</v>
      </c>
      <c r="D11" s="182" t="s">
        <v>0</v>
      </c>
      <c r="E11" s="56"/>
    </row>
    <row r="12" spans="1:5" x14ac:dyDescent="0.25">
      <c r="A12" s="56"/>
      <c r="B12" s="207" t="s">
        <v>240</v>
      </c>
      <c r="C12" s="51">
        <v>10653000</v>
      </c>
      <c r="D12" s="182" t="s">
        <v>0</v>
      </c>
      <c r="E12" s="56"/>
    </row>
    <row r="13" spans="1:5" x14ac:dyDescent="0.25">
      <c r="A13" s="56"/>
      <c r="B13" s="54" t="s">
        <v>35</v>
      </c>
      <c r="C13" s="55">
        <f>SUM(C7:C12)</f>
        <v>13630000</v>
      </c>
      <c r="D13" s="54" t="s">
        <v>0</v>
      </c>
      <c r="E13" s="56"/>
    </row>
    <row r="14" spans="1:5" x14ac:dyDescent="0.25">
      <c r="A14" s="56"/>
      <c r="B14" s="56"/>
      <c r="C14" s="56"/>
      <c r="D14" s="178"/>
      <c r="E14" s="56"/>
    </row>
    <row r="15" spans="1:5" x14ac:dyDescent="0.25">
      <c r="A15" s="56"/>
      <c r="B15" s="56"/>
      <c r="C15" s="56"/>
      <c r="D15" s="178"/>
      <c r="E15" s="56"/>
    </row>
    <row r="16" spans="1:5" ht="38.25" customHeight="1" x14ac:dyDescent="0.25">
      <c r="A16" s="56"/>
      <c r="B16" s="266" t="s">
        <v>145</v>
      </c>
      <c r="C16" s="267"/>
      <c r="D16" s="268"/>
      <c r="E16" s="56"/>
    </row>
    <row r="17" spans="1:5" x14ac:dyDescent="0.25">
      <c r="A17" s="56"/>
      <c r="B17" s="53" t="s">
        <v>71</v>
      </c>
      <c r="C17" s="51">
        <v>132000</v>
      </c>
      <c r="D17" s="182" t="s">
        <v>0</v>
      </c>
      <c r="E17" s="56"/>
    </row>
    <row r="18" spans="1:5" x14ac:dyDescent="0.25">
      <c r="A18" s="56"/>
      <c r="B18" s="53" t="s">
        <v>14</v>
      </c>
      <c r="C18" s="51">
        <v>26400</v>
      </c>
      <c r="D18" s="182" t="s">
        <v>0</v>
      </c>
      <c r="E18" s="56"/>
    </row>
    <row r="19" spans="1:5" x14ac:dyDescent="0.25">
      <c r="A19" s="56"/>
      <c r="B19" s="54" t="s">
        <v>35</v>
      </c>
      <c r="C19" s="55">
        <f>SUM(C17:C18)</f>
        <v>158400</v>
      </c>
      <c r="D19" s="54" t="s">
        <v>0</v>
      </c>
      <c r="E19" s="56"/>
    </row>
    <row r="20" spans="1:5" x14ac:dyDescent="0.25">
      <c r="A20" s="56"/>
      <c r="B20" s="56"/>
      <c r="C20" s="183"/>
      <c r="D20" s="184"/>
      <c r="E20" s="56"/>
    </row>
    <row r="21" spans="1:5" x14ac:dyDescent="0.25">
      <c r="A21" s="56"/>
      <c r="B21" s="56"/>
      <c r="C21" s="183"/>
      <c r="D21" s="184"/>
      <c r="E21" s="56"/>
    </row>
    <row r="22" spans="1:5" ht="42" customHeight="1" x14ac:dyDescent="0.25">
      <c r="A22" s="56"/>
      <c r="B22" s="269" t="s">
        <v>146</v>
      </c>
      <c r="C22" s="270"/>
      <c r="D22" s="271"/>
      <c r="E22" s="56"/>
    </row>
    <row r="23" spans="1:5" x14ac:dyDescent="0.25">
      <c r="A23" s="56"/>
      <c r="B23" s="108" t="s">
        <v>147</v>
      </c>
      <c r="C23" s="19">
        <v>12381286</v>
      </c>
      <c r="D23" s="58" t="s">
        <v>0</v>
      </c>
      <c r="E23" s="56"/>
    </row>
    <row r="24" spans="1:5" x14ac:dyDescent="0.25">
      <c r="A24" s="56"/>
      <c r="B24" s="108" t="s">
        <v>148</v>
      </c>
      <c r="C24" s="40">
        <v>12349000</v>
      </c>
      <c r="D24" s="58" t="s">
        <v>0</v>
      </c>
      <c r="E24" s="56"/>
    </row>
    <row r="25" spans="1:5" x14ac:dyDescent="0.25">
      <c r="A25" s="56"/>
      <c r="B25" s="28" t="s">
        <v>149</v>
      </c>
      <c r="C25" s="55">
        <f>C23-C24</f>
        <v>32286</v>
      </c>
      <c r="D25" s="28" t="s">
        <v>0</v>
      </c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x14ac:dyDescent="0.25">
      <c r="A28" s="56"/>
      <c r="B28" s="56"/>
      <c r="C28" s="56"/>
      <c r="D28" s="178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>
      <c r="A36" s="186"/>
      <c r="B36" s="186"/>
      <c r="C36" s="186"/>
      <c r="D36" s="187"/>
      <c r="E36" s="186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x14ac:dyDescent="0.25">
      <c r="A51" s="219"/>
      <c r="B51" s="219"/>
      <c r="C51" s="219"/>
      <c r="D51" s="220"/>
      <c r="E51" s="219"/>
    </row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2015-05-08T11:51:55Z</cp:lastPrinted>
  <dcterms:created xsi:type="dcterms:W3CDTF">2014-01-17T08:54:17Z</dcterms:created>
  <dcterms:modified xsi:type="dcterms:W3CDTF">2015-10-08T11:03:55Z</dcterms:modified>
</cp:coreProperties>
</file>