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F9" i="2" l="1"/>
  <c r="F10" i="2"/>
  <c r="F11" i="2"/>
  <c r="C26" i="8" l="1"/>
  <c r="E31" i="19" l="1"/>
  <c r="C36" i="19" l="1"/>
  <c r="E36" i="19" s="1"/>
  <c r="F22" i="7" l="1"/>
  <c r="C26" i="19" l="1"/>
  <c r="C17" i="19"/>
  <c r="A2" i="16" l="1"/>
  <c r="A2" i="15"/>
  <c r="C12" i="8" s="1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9" i="9" l="1"/>
  <c r="C15" i="8" s="1"/>
  <c r="E29" i="19"/>
  <c r="C13" i="15"/>
  <c r="C15" i="15" s="1"/>
  <c r="C11" i="8" s="1"/>
  <c r="C14" i="16"/>
  <c r="C8" i="8" s="1"/>
  <c r="C9" i="11"/>
  <c r="C28" i="8" s="1"/>
  <c r="C9" i="16" l="1"/>
  <c r="C11" i="17"/>
  <c r="K10" i="17" s="1"/>
  <c r="C13" i="19"/>
  <c r="C27" i="19" s="1"/>
  <c r="C20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11" i="12" s="1"/>
  <c r="C32" i="8" s="1"/>
  <c r="E32" i="8" s="1"/>
  <c r="C9" i="13" l="1"/>
  <c r="F8" i="2" l="1"/>
  <c r="F8" i="7"/>
  <c r="F21" i="7" s="1"/>
  <c r="F12" i="2" l="1"/>
  <c r="C9" i="10" s="1"/>
  <c r="C15" i="11" l="1"/>
  <c r="C29" i="8" s="1"/>
  <c r="C15" i="13"/>
  <c r="C27" i="8" s="1"/>
  <c r="C14" i="4"/>
  <c r="C25" i="8" s="1"/>
  <c r="C22" i="3"/>
  <c r="C23" i="8" s="1"/>
  <c r="F23" i="7"/>
  <c r="C18" i="8" s="1"/>
  <c r="C16" i="3"/>
  <c r="C22" i="8" s="1"/>
  <c r="C10" i="3"/>
  <c r="C21" i="8" s="1"/>
  <c r="C8" i="4"/>
  <c r="C24" i="8" s="1"/>
  <c r="C10" i="10"/>
  <c r="C17" i="8" s="1"/>
  <c r="F14" i="2"/>
  <c r="C16" i="8" s="1"/>
  <c r="C19" i="8" l="1"/>
  <c r="E19" i="8" s="1"/>
  <c r="C30" i="8"/>
  <c r="E30" i="8" s="1"/>
  <c r="A1" i="8"/>
  <c r="E36" i="8" l="1"/>
  <c r="E38" i="8" s="1"/>
</calcChain>
</file>

<file path=xl/sharedStrings.xml><?xml version="1.0" encoding="utf-8"?>
<sst xmlns="http://schemas.openxmlformats.org/spreadsheetml/2006/main" count="395" uniqueCount="204">
  <si>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</si>
  <si>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</si>
  <si>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</si>
  <si>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</si>
  <si>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</si>
  <si>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</si>
  <si>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</si>
  <si>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</si>
  <si>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</si>
  <si>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</si>
  <si>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</si>
  <si>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</si>
  <si>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</si>
  <si>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</si>
  <si>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</si>
  <si>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</si>
  <si>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</si>
  <si>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</si>
  <si>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</si>
  <si>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</si>
  <si>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</si>
  <si>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</si>
  <si>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</si>
  <si>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</si>
  <si>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</si>
  <si>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</si>
  <si>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</si>
  <si>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</si>
  <si>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</si>
  <si>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</si>
  <si>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</si>
  <si>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</si>
  <si>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</si>
  <si>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</si>
  <si>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</si>
  <si>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</si>
  <si>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</si>
  <si>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</si>
  <si>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</si>
  <si>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</si>
  <si>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</si>
  <si>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</si>
  <si>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</si>
  <si>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</si>
  <si>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</si>
  <si>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</si>
  <si>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</si>
  <si>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</si>
  <si>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</si>
  <si>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</si>
  <si>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</si>
  <si>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</si>
  <si>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</si>
  <si>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</si>
  <si>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</si>
  <si>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</si>
  <si>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</si>
  <si>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</si>
  <si>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</si>
  <si>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</si>
  <si>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</si>
  <si>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</si>
  <si>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</si>
  <si>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</si>
  <si>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</si>
  <si>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</si>
  <si>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</si>
  <si>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</si>
  <si>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</si>
  <si>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</si>
  <si>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</si>
  <si>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</si>
  <si>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</si>
  <si>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</si>
  <si>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</si>
  <si>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</si>
  <si>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</si>
  <si>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</si>
  <si>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</si>
  <si>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</si>
  <si>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</si>
  <si>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</si>
  <si>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</si>
  <si>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</si>
  <si>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</si>
  <si>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</si>
  <si>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</si>
  <si>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</si>
  <si>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</si>
  <si>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</si>
  <si>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</si>
  <si>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</si>
  <si>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</si>
  <si>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</si>
  <si>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</si>
  <si>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</si>
  <si>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</si>
  <si>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</si>
  <si>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</si>
  <si>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</si>
  <si>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</si>
  <si>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</si>
  <si>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</si>
  <si>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</si>
  <si>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</si>
  <si>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</si>
  <si>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</si>
  <si>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</si>
  <si>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</si>
  <si>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</si>
  <si>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</si>
  <si>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</si>
  <si>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</si>
  <si>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</si>
  <si>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</si>
  <si>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</si>
  <si>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</si>
  <si>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</si>
  <si>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</si>
  <si>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</si>
  <si>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</si>
  <si>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</si>
  <si>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</si>
  <si>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</si>
  <si>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</si>
  <si>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</si>
  <si>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</si>
  <si>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</si>
  <si>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</si>
  <si>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</si>
  <si>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</si>
  <si>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</si>
  <si>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</si>
  <si>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</si>
  <si>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</si>
  <si>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</si>
  <si>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</si>
  <si>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</si>
  <si>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</si>
  <si>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</si>
  <si>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</si>
  <si>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</si>
  <si>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</si>
  <si>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</si>
  <si>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</si>
  <si>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</si>
  <si>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</si>
  <si>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</si>
  <si>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</si>
  <si>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</si>
  <si>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</si>
  <si>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</si>
  <si>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</si>
  <si>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</si>
  <si>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</si>
  <si>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</si>
  <si>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</si>
  <si>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</si>
  <si>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</si>
  <si>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</si>
  <si>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</si>
  <si>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</si>
  <si>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</si>
  <si>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</si>
  <si>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</si>
  <si>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</si>
  <si>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</si>
  <si>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</si>
  <si>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</si>
  <si>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</si>
  <si>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</si>
  <si>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</si>
  <si>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</si>
  <si>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</si>
  <si>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</si>
  <si>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</si>
  <si>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</si>
  <si>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</si>
  <si>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</si>
  <si>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</si>
  <si>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</si>
  <si>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</si>
  <si>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</si>
  <si>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</si>
  <si>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</si>
  <si>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</si>
  <si>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</si>
  <si>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</si>
  <si>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 xml:space="preserve">Ledningsnet ≤ Ø 200 mm </t>
  </si>
  <si>
    <t>Pumpestationer i brønde (&lt; 6,25 m2), Konstruktioner</t>
  </si>
  <si>
    <t>Pumpestationer i brønde (&lt; 6,25 m2), SRO</t>
  </si>
  <si>
    <t>Pumpestationer i brønde (&lt; 6,25 m2), Mek/EL</t>
  </si>
  <si>
    <t>2014</t>
  </si>
  <si>
    <t>75</t>
  </si>
  <si>
    <t>50</t>
  </si>
  <si>
    <t>10</t>
  </si>
  <si>
    <t>20</t>
  </si>
  <si>
    <t>Forsinkelsesbassiner, lukkede med automatisk rensning og SRO Miljøklasse A (500-1.000 m3) - Konstruktioner</t>
  </si>
  <si>
    <t>Mindre renseanlæg &lt; 5.000 PE uden mulighed for opdeling</t>
  </si>
  <si>
    <t>Ejendomsskatter</t>
  </si>
  <si>
    <t>Spildevandsafgift</t>
  </si>
  <si>
    <t>Samsø Spildevand AS</t>
  </si>
  <si>
    <t>S082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</si>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</sst>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5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201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202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9" t="s">
        <v>58</v>
      </c>
      <c r="E8" s="229"/>
      <c r="F8" s="229"/>
      <c r="G8" s="123"/>
      <c r="H8" s="123"/>
      <c r="I8" s="123"/>
    </row>
    <row r="9" spans="1:9" x14ac:dyDescent="0.25">
      <c r="A9" s="121"/>
      <c r="B9" s="121"/>
      <c r="C9" s="121"/>
      <c r="D9" s="240" t="s">
        <v>107</v>
      </c>
      <c r="E9" s="240"/>
      <c r="F9" s="240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30" t="s">
        <v>59</v>
      </c>
      <c r="E13" s="230"/>
      <c r="F13" s="230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31" t="s">
        <v>60</v>
      </c>
      <c r="E16" s="232"/>
      <c r="F16" s="233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4" t="s">
        <v>2</v>
      </c>
      <c r="E17" s="235"/>
      <c r="F17" s="236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4" t="s">
        <v>132</v>
      </c>
      <c r="E18" s="235"/>
      <c r="F18" s="236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37" t="s">
        <v>44</v>
      </c>
      <c r="E19" s="238"/>
      <c r="F19" s="239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37" t="s">
        <v>61</v>
      </c>
      <c r="E20" s="238"/>
      <c r="F20" s="239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37" t="s">
        <v>88</v>
      </c>
      <c r="E21" s="238"/>
      <c r="F21" s="239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37" t="s">
        <v>62</v>
      </c>
      <c r="E22" s="238"/>
      <c r="F22" s="239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59" t="s">
        <v>42</v>
      </c>
      <c r="E23" s="260"/>
      <c r="F23" s="261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56" t="s">
        <v>63</v>
      </c>
      <c r="E24" s="257"/>
      <c r="F24" s="258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53" t="s">
        <v>64</v>
      </c>
      <c r="E25" s="254"/>
      <c r="F25" s="255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50" t="s">
        <v>43</v>
      </c>
      <c r="E26" s="251"/>
      <c r="F26" s="252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47" t="s">
        <v>65</v>
      </c>
      <c r="E27" s="248"/>
      <c r="F27" s="249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41" t="s">
        <v>142</v>
      </c>
      <c r="E28" s="242"/>
      <c r="F28" s="243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44" t="s">
        <v>143</v>
      </c>
      <c r="E29" s="245"/>
      <c r="F29" s="246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Samsø Spildevand AS</v>
      </c>
      <c r="B1" s="56"/>
      <c r="C1" s="56"/>
      <c r="D1" s="56"/>
      <c r="E1" s="56"/>
    </row>
    <row r="2" spans="1:5" x14ac:dyDescent="0.25">
      <c r="A2" s="222" t="str">
        <f>'1. Forside'!A2</f>
        <v>S082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5" t="s">
        <v>122</v>
      </c>
      <c r="C4" s="265"/>
      <c r="D4" s="265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213"/>
      <c r="C7" s="51">
        <v>0</v>
      </c>
      <c r="D7" s="191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2" t="s">
        <v>0</v>
      </c>
      <c r="E8" s="56"/>
    </row>
    <row r="9" spans="1:5" x14ac:dyDescent="0.25">
      <c r="A9" s="56"/>
      <c r="B9" s="56"/>
      <c r="C9" s="183"/>
      <c r="D9" s="56"/>
      <c r="E9" s="56"/>
    </row>
    <row r="10" spans="1:5" x14ac:dyDescent="0.25">
      <c r="A10" s="56"/>
      <c r="B10" s="56"/>
      <c r="C10" s="183"/>
      <c r="D10" s="56"/>
      <c r="E10" s="56"/>
    </row>
    <row r="11" spans="1:5" ht="27.2" customHeight="1" x14ac:dyDescent="0.25">
      <c r="A11" s="56"/>
      <c r="B11" s="20" t="s">
        <v>151</v>
      </c>
      <c r="C11" s="193"/>
      <c r="D11" s="190"/>
      <c r="E11" s="56"/>
    </row>
    <row r="12" spans="1:5" ht="16.7" customHeight="1" x14ac:dyDescent="0.25">
      <c r="A12" s="56"/>
      <c r="B12" s="108" t="s">
        <v>152</v>
      </c>
      <c r="C12" s="19">
        <v>0</v>
      </c>
      <c r="D12" s="153" t="s">
        <v>0</v>
      </c>
      <c r="E12" s="56"/>
    </row>
    <row r="13" spans="1:5" ht="16.7" customHeight="1" x14ac:dyDescent="0.25">
      <c r="A13" s="56"/>
      <c r="B13" s="108" t="s">
        <v>153</v>
      </c>
      <c r="C13" s="40">
        <v>0</v>
      </c>
      <c r="D13" s="153" t="s">
        <v>0</v>
      </c>
      <c r="E13" s="56"/>
    </row>
    <row r="14" spans="1:5" x14ac:dyDescent="0.25">
      <c r="A14" s="56"/>
      <c r="B14" s="28" t="s">
        <v>154</v>
      </c>
      <c r="C14" s="55">
        <f>C12-C13</f>
        <v>0</v>
      </c>
      <c r="D14" s="155" t="s">
        <v>0</v>
      </c>
      <c r="E14" s="56"/>
    </row>
    <row r="15" spans="1:5" ht="15.75" x14ac:dyDescent="0.25">
      <c r="A15" s="56"/>
      <c r="B15" s="194"/>
      <c r="C15" s="56"/>
      <c r="D15" s="56"/>
      <c r="E15" s="56"/>
    </row>
    <row r="16" spans="1:5" ht="15.75" x14ac:dyDescent="0.25">
      <c r="A16" s="56"/>
      <c r="B16" s="194"/>
      <c r="C16" s="56"/>
      <c r="D16" s="56"/>
      <c r="E16" s="56"/>
    </row>
    <row r="17" spans="1:5" ht="15.75" x14ac:dyDescent="0.25">
      <c r="A17" s="56"/>
      <c r="B17" s="194"/>
      <c r="C17" s="56"/>
      <c r="D17" s="56"/>
      <c r="E17" s="56"/>
    </row>
    <row r="18" spans="1:5" ht="15.75" hidden="1" x14ac:dyDescent="0.25">
      <c r="B18" s="195"/>
      <c r="E18" s="196"/>
    </row>
    <row r="19" spans="1:5" ht="15.75" hidden="1" x14ac:dyDescent="0.25">
      <c r="B19" s="196"/>
      <c r="C19" s="196"/>
    </row>
    <row r="20" spans="1:5" ht="15.75" hidden="1" x14ac:dyDescent="0.25">
      <c r="B20" s="196"/>
      <c r="E20" s="196"/>
    </row>
    <row r="21" spans="1:5" ht="15.75" hidden="1" x14ac:dyDescent="0.25">
      <c r="B21" s="196"/>
      <c r="D21" s="196"/>
    </row>
    <row r="22" spans="1:5" ht="15.75" hidden="1" x14ac:dyDescent="0.25">
      <c r="B22" s="196"/>
      <c r="C22" s="196"/>
    </row>
    <row r="23" spans="1:5" ht="15.75" hidden="1" x14ac:dyDescent="0.25">
      <c r="B23" s="196"/>
      <c r="C23" s="196"/>
    </row>
    <row r="24" spans="1:5" ht="15.75" hidden="1" x14ac:dyDescent="0.25">
      <c r="B24" s="196"/>
      <c r="D24" s="196"/>
    </row>
    <row r="25" spans="1:5" ht="15.75" hidden="1" x14ac:dyDescent="0.25">
      <c r="B25" s="196"/>
      <c r="D25" s="196"/>
    </row>
    <row r="26" spans="1:5" ht="15.75" hidden="1" x14ac:dyDescent="0.25">
      <c r="B26" s="196"/>
      <c r="D26" s="196"/>
    </row>
    <row r="27" spans="1:5" ht="15.75" hidden="1" x14ac:dyDescent="0.25">
      <c r="B27" s="195"/>
      <c r="C27" s="195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6"/>
    </row>
    <row r="54" spans="2:2" ht="15.75" hidden="1" x14ac:dyDescent="0.25">
      <c r="B54" s="196"/>
    </row>
    <row r="55" spans="2:2" ht="15.75" hidden="1" x14ac:dyDescent="0.25">
      <c r="B55" s="196"/>
    </row>
    <row r="56" spans="2:2" ht="15.75" hidden="1" x14ac:dyDescent="0.25">
      <c r="B56" s="196"/>
    </row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5"/>
    </row>
    <row r="63" spans="2:2" hidden="1" x14ac:dyDescent="0.25"/>
    <row r="64" spans="2:2" hidden="1" x14ac:dyDescent="0.25"/>
    <row r="65" spans="1:5" hidden="1" x14ac:dyDescent="0.25">
      <c r="A65" s="186"/>
      <c r="B65" s="186"/>
      <c r="C65" s="186"/>
      <c r="D65" s="186"/>
      <c r="E65" s="186"/>
    </row>
    <row r="66" spans="1:5" hidden="1" x14ac:dyDescent="0.25">
      <c r="A66" s="186"/>
      <c r="B66" s="186"/>
      <c r="C66" s="186"/>
      <c r="D66" s="186"/>
      <c r="E66" s="186"/>
    </row>
    <row r="67" spans="1:5" hidden="1" x14ac:dyDescent="0.25">
      <c r="A67" s="186"/>
      <c r="B67" s="186"/>
      <c r="C67" s="186"/>
      <c r="D67" s="186"/>
      <c r="E67" s="186"/>
    </row>
    <row r="68" spans="1:5" hidden="1" x14ac:dyDescent="0.25">
      <c r="A68" s="186"/>
      <c r="B68" s="186"/>
      <c r="C68" s="186"/>
      <c r="D68" s="186"/>
      <c r="E68" s="186"/>
    </row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Samsø Spildevand AS</v>
      </c>
      <c r="B1" s="26"/>
      <c r="C1" s="26"/>
      <c r="D1" s="26"/>
      <c r="E1" s="26"/>
    </row>
    <row r="2" spans="1:5" x14ac:dyDescent="0.25">
      <c r="A2" s="223" t="str">
        <f>'1. Forside'!A2</f>
        <v>S082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5" t="s">
        <v>121</v>
      </c>
      <c r="C4" s="265"/>
      <c r="D4" s="265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2" t="s">
        <v>155</v>
      </c>
      <c r="C7" s="273"/>
      <c r="D7" s="274"/>
      <c r="E7" s="26"/>
    </row>
    <row r="8" spans="1:5" x14ac:dyDescent="0.25">
      <c r="A8" s="26"/>
      <c r="B8" s="213"/>
      <c r="C8" s="51"/>
      <c r="D8" s="191" t="s">
        <v>0</v>
      </c>
      <c r="E8" s="26"/>
    </row>
    <row r="9" spans="1:5" x14ac:dyDescent="0.25">
      <c r="A9" s="26"/>
      <c r="B9" s="54" t="s">
        <v>36</v>
      </c>
      <c r="C9" s="55">
        <f xml:space="preserve"> SUM(C8:C8)</f>
        <v>0</v>
      </c>
      <c r="D9" s="192" t="s">
        <v>0</v>
      </c>
      <c r="E9" s="26"/>
    </row>
    <row r="10" spans="1:5" x14ac:dyDescent="0.25">
      <c r="A10" s="26"/>
      <c r="B10" s="56"/>
      <c r="C10" s="197"/>
      <c r="D10" s="56"/>
      <c r="E10" s="26"/>
    </row>
    <row r="11" spans="1:5" x14ac:dyDescent="0.25">
      <c r="A11" s="26"/>
      <c r="B11" s="56"/>
      <c r="C11" s="56"/>
      <c r="D11" s="56"/>
      <c r="E11" s="26"/>
    </row>
    <row r="12" spans="1:5" ht="37.5" customHeight="1" x14ac:dyDescent="0.25">
      <c r="A12" s="26"/>
      <c r="B12" s="272" t="s">
        <v>156</v>
      </c>
      <c r="C12" s="273"/>
      <c r="D12" s="274"/>
      <c r="E12" s="26"/>
    </row>
    <row r="13" spans="1:5" ht="15.75" customHeight="1" x14ac:dyDescent="0.25">
      <c r="A13" s="26"/>
      <c r="B13" s="108" t="s">
        <v>157</v>
      </c>
      <c r="C13" s="19"/>
      <c r="D13" s="153" t="s">
        <v>0</v>
      </c>
      <c r="E13" s="26"/>
    </row>
    <row r="14" spans="1:5" x14ac:dyDescent="0.25">
      <c r="A14" s="26"/>
      <c r="B14" s="108" t="s">
        <v>158</v>
      </c>
      <c r="C14" s="40">
        <v>0</v>
      </c>
      <c r="D14" s="153" t="s">
        <v>0</v>
      </c>
      <c r="E14" s="26"/>
    </row>
    <row r="15" spans="1:5" x14ac:dyDescent="0.25">
      <c r="A15" s="26"/>
      <c r="B15" s="28" t="s">
        <v>159</v>
      </c>
      <c r="C15" s="55">
        <f>C13-C14</f>
        <v>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Samsø Spildevand AS</v>
      </c>
      <c r="B1" s="26"/>
      <c r="C1" s="26"/>
      <c r="D1" s="26"/>
      <c r="E1" s="26"/>
    </row>
    <row r="2" spans="1:5" x14ac:dyDescent="0.25">
      <c r="A2" s="223" t="str">
        <f>'1. Forside'!A2</f>
        <v>S082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2" t="s">
        <v>120</v>
      </c>
      <c r="C4" s="262"/>
      <c r="D4" s="262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51">
        <v>2048239</v>
      </c>
      <c r="D7" s="191" t="s">
        <v>0</v>
      </c>
      <c r="E7" s="26"/>
    </row>
    <row r="8" spans="1:5" x14ac:dyDescent="0.25">
      <c r="A8" s="26"/>
      <c r="B8" s="110" t="s">
        <v>162</v>
      </c>
      <c r="C8" s="51">
        <v>10000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2038239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1609530.79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1630000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-20469.209999999963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Samsø Spildevand AS</v>
      </c>
      <c r="B1" s="26"/>
      <c r="C1" s="26"/>
      <c r="D1" s="26"/>
      <c r="E1" s="26"/>
    </row>
    <row r="2" spans="1:5" x14ac:dyDescent="0.25">
      <c r="A2" s="223" t="str">
        <f>'1. Forside'!A2</f>
        <v>S082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5" t="s">
        <v>119</v>
      </c>
      <c r="C4" s="265"/>
      <c r="D4" s="265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732196</v>
      </c>
      <c r="D7" s="191" t="s">
        <v>0</v>
      </c>
      <c r="E7" s="26"/>
    </row>
    <row r="8" spans="1:5" x14ac:dyDescent="0.25">
      <c r="A8" s="26"/>
      <c r="B8" s="111" t="s">
        <v>167</v>
      </c>
      <c r="C8" s="51">
        <v>355853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376343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75268.600000000006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Samsø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S082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118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15174782.076501176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6445419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174787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-99505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402167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6922868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464428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464428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-1439584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-3557541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-45348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-86573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0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-5129046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2258250</v>
      </c>
      <c r="D27" s="79" t="s">
        <v>0</v>
      </c>
      <c r="E27" s="10">
        <f>IF(C27&lt;0,0,-C27)</f>
        <v>-2258250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2300000</v>
      </c>
      <c r="D29" s="79" t="s">
        <v>0</v>
      </c>
      <c r="E29" s="10">
        <f>-C29</f>
        <v>-2300000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/>
      <c r="D31" s="79" t="s">
        <v>0</v>
      </c>
      <c r="E31" s="10">
        <f>-C31</f>
        <v>0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10684653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10684653</v>
      </c>
      <c r="D36" s="79" t="s">
        <v>0</v>
      </c>
      <c r="E36" s="10">
        <f>-C36</f>
        <v>-10684653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-68120.923498824239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Samsø Spildevand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S082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2" t="s">
        <v>168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1001422</v>
      </c>
      <c r="D7" s="224" t="s">
        <v>0</v>
      </c>
      <c r="E7" s="225">
        <v>715436</v>
      </c>
      <c r="F7" s="224" t="s">
        <v>0</v>
      </c>
      <c r="G7" s="225">
        <v>1191867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0</v>
      </c>
      <c r="D8" s="224" t="s">
        <v>0</v>
      </c>
      <c r="E8" s="226">
        <v>0</v>
      </c>
      <c r="F8" s="224" t="s">
        <v>0</v>
      </c>
      <c r="G8" s="226">
        <v>0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0</v>
      </c>
      <c r="D9" s="224" t="s">
        <v>0</v>
      </c>
      <c r="E9" s="226">
        <v>0</v>
      </c>
      <c r="F9" s="224" t="s">
        <v>0</v>
      </c>
      <c r="G9" s="226">
        <v>2300000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0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1001422</v>
      </c>
      <c r="D11" s="228" t="s">
        <v>0</v>
      </c>
      <c r="E11" s="55">
        <f>C11+E7-E8-E9</f>
        <v>1716858</v>
      </c>
      <c r="F11" s="228" t="s">
        <v>0</v>
      </c>
      <c r="G11" s="55">
        <f>E11+G7-G8-G9</f>
        <v>608725</v>
      </c>
      <c r="H11" s="228" t="s">
        <v>0</v>
      </c>
      <c r="I11" s="55">
        <f>G11+I7-I8-I9</f>
        <v>608725</v>
      </c>
      <c r="J11" s="228" t="s">
        <v>0</v>
      </c>
      <c r="K11" s="55">
        <f>K7-K8-K9+K10+I11</f>
        <v>608725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Samsø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S082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106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4963593.0096543431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-18861.653436686505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-61673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4883058.3562176563</v>
      </c>
      <c r="D13" s="79" t="s">
        <v>0</v>
      </c>
      <c r="E13" s="6">
        <f>C13</f>
        <v>4883058.3562176563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6439397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203</v>
      </c>
      <c r="C16" s="14">
        <f>'6. Gennemførte investeringer'!F14</f>
        <v>395888.34333333338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-295986.62666666665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investeringer'!F23</f>
        <v>476313.33333333337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7015612.0499999998</v>
      </c>
      <c r="D19" s="79" t="s">
        <v>0</v>
      </c>
      <c r="E19" s="8">
        <f>C19</f>
        <v>7015612.0499999998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omkostninger'!C10</f>
        <v>214800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omkostninger'!C16</f>
        <v>44700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omkostninger'!C22</f>
        <v>-294735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servicemål'!C8</f>
        <v>0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servicemål'!C14</f>
        <v>0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Klimatilpasning'!C9</f>
        <v>0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Klimatilpasning'!C15</f>
        <v>0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2038239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-20469.209999999963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1982534.79</v>
      </c>
      <c r="D30" s="79" t="s">
        <v>0</v>
      </c>
      <c r="E30" s="6">
        <f>C30</f>
        <v>1982534.79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75268.600000000006</v>
      </c>
      <c r="D32" s="79" t="s">
        <v>0</v>
      </c>
      <c r="E32" s="10">
        <f>C32</f>
        <v>75268.600000000006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9">
        <f>'14. Kontrol med indtægtsrammen'!E37</f>
        <v>-68120.923498824239</v>
      </c>
      <c r="D34" s="79" t="s">
        <v>0</v>
      </c>
      <c r="E34" s="12">
        <f>C34</f>
        <v>-68120.923498824239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13888352.872718832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163641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84.870862881055672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Samsø Spildevand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S082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2" t="s">
        <v>128</v>
      </c>
      <c r="C4" s="262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4963593.0096543431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C7+C8</f>
        <v>4963593.0096543431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177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178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175</v>
      </c>
      <c r="C18" s="40">
        <v>4963593.0096543431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179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-18861.653436686505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Samsø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S082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127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4024977.5715287067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4944731.3562176563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4963593.0096543431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246690.57257982087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61673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Samsø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S082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126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294703927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6439397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6439397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4"/>
  <sheetViews>
    <sheetView view="pageLayout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Samsø Spildevand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S082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3" t="s">
        <v>130</v>
      </c>
      <c r="C4" s="263"/>
      <c r="D4" s="263"/>
      <c r="E4" s="263"/>
      <c r="F4" s="263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4" t="s">
        <v>52</v>
      </c>
      <c r="G7" s="264"/>
      <c r="H7" s="26"/>
    </row>
    <row r="8" spans="1:8" s="150" customFormat="1" x14ac:dyDescent="0.25">
      <c r="A8" s="26"/>
      <c r="B8" s="29" t="s">
        <v>188</v>
      </c>
      <c r="C8" s="30" t="s">
        <v>192</v>
      </c>
      <c r="D8" s="31" t="s">
        <v>193</v>
      </c>
      <c r="E8" s="32">
        <v>3509186</v>
      </c>
      <c r="F8" s="34">
        <f t="shared" ref="F8" si="0">E8/D8</f>
        <v>46789.146666666667</v>
      </c>
      <c r="G8" s="35" t="s">
        <v>0</v>
      </c>
      <c r="H8" s="26"/>
    </row>
    <row r="9" spans="1:8" s="150" customFormat="1" x14ac:dyDescent="0.25">
      <c r="A9" s="26"/>
      <c r="B9" s="29" t="s">
        <v>189</v>
      </c>
      <c r="C9" s="30" t="s">
        <v>192</v>
      </c>
      <c r="D9" s="31" t="s">
        <v>194</v>
      </c>
      <c r="E9" s="32">
        <v>607072</v>
      </c>
      <c r="F9" s="34">
        <f t="shared" ref="F9:F11" si="1">E9/D9</f>
        <v>12141.44</v>
      </c>
      <c r="G9" s="35" t="s">
        <v>0</v>
      </c>
      <c r="H9" s="26"/>
    </row>
    <row r="10" spans="1:8" s="150" customFormat="1" x14ac:dyDescent="0.25">
      <c r="A10" s="26"/>
      <c r="B10" s="29" t="s">
        <v>190</v>
      </c>
      <c r="C10" s="30" t="s">
        <v>192</v>
      </c>
      <c r="D10" s="31" t="s">
        <v>195</v>
      </c>
      <c r="E10" s="32">
        <v>71208</v>
      </c>
      <c r="F10" s="34">
        <f t="shared" si="1"/>
        <v>7120.8</v>
      </c>
      <c r="G10" s="35" t="s">
        <v>0</v>
      </c>
      <c r="H10" s="26"/>
    </row>
    <row r="11" spans="1:8" s="150" customFormat="1" x14ac:dyDescent="0.25">
      <c r="A11" s="26"/>
      <c r="B11" s="29" t="s">
        <v>191</v>
      </c>
      <c r="C11" s="30" t="s">
        <v>192</v>
      </c>
      <c r="D11" s="31" t="s">
        <v>196</v>
      </c>
      <c r="E11" s="32">
        <v>170776</v>
      </c>
      <c r="F11" s="34">
        <f t="shared" si="1"/>
        <v>8538.7999999999993</v>
      </c>
      <c r="G11" s="35" t="s">
        <v>0</v>
      </c>
      <c r="H11" s="26"/>
    </row>
    <row r="12" spans="1:8" s="150" customFormat="1" x14ac:dyDescent="0.25">
      <c r="A12" s="26"/>
      <c r="B12" s="23" t="s">
        <v>72</v>
      </c>
      <c r="C12" s="160"/>
      <c r="D12" s="160"/>
      <c r="E12" s="160"/>
      <c r="F12" s="36">
        <f>SUM(F8:F11)</f>
        <v>74590.186666666676</v>
      </c>
      <c r="G12" s="37" t="s">
        <v>0</v>
      </c>
      <c r="H12" s="26"/>
    </row>
    <row r="13" spans="1:8" s="150" customFormat="1" x14ac:dyDescent="0.25">
      <c r="A13" s="26"/>
      <c r="B13" s="107" t="s">
        <v>136</v>
      </c>
      <c r="C13" s="161"/>
      <c r="D13" s="161"/>
      <c r="E13" s="161"/>
      <c r="F13" s="66">
        <v>321298.15666666668</v>
      </c>
      <c r="G13" s="37" t="s">
        <v>0</v>
      </c>
      <c r="H13" s="26"/>
    </row>
    <row r="14" spans="1:8" s="150" customFormat="1" x14ac:dyDescent="0.25">
      <c r="A14" s="26"/>
      <c r="B14" s="39" t="s">
        <v>69</v>
      </c>
      <c r="C14" s="162"/>
      <c r="D14" s="162"/>
      <c r="E14" s="163"/>
      <c r="F14" s="38">
        <f>F12+F13</f>
        <v>395888.34333333338</v>
      </c>
      <c r="G14" s="38" t="s">
        <v>0</v>
      </c>
      <c r="H14" s="26"/>
    </row>
    <row r="15" spans="1:8" s="150" customFormat="1" x14ac:dyDescent="0.25">
      <c r="A15" s="26"/>
      <c r="B15" s="26"/>
      <c r="C15" s="26"/>
      <c r="D15" s="26"/>
      <c r="E15" s="26"/>
      <c r="F15" s="26"/>
      <c r="G15" s="26"/>
      <c r="H15" s="26"/>
    </row>
    <row r="16" spans="1:8" s="150" customFormat="1" x14ac:dyDescent="0.25">
      <c r="A16" s="26"/>
      <c r="B16" s="26"/>
      <c r="C16" s="26"/>
      <c r="D16" s="26"/>
      <c r="E16" s="26"/>
      <c r="F16" s="26"/>
      <c r="G16" s="26"/>
      <c r="H16" s="26"/>
    </row>
    <row r="17" spans="1:8" s="150" customFormat="1" x14ac:dyDescent="0.25">
      <c r="A17" s="26"/>
      <c r="B17" s="26"/>
      <c r="C17" s="26"/>
      <c r="D17" s="26"/>
      <c r="E17" s="26"/>
      <c r="F17" s="26"/>
      <c r="G17" s="26"/>
      <c r="H17" s="26"/>
    </row>
    <row r="18" spans="1:8" s="150" customFormat="1" hidden="1" x14ac:dyDescent="0.25"/>
    <row r="19" spans="1:8" s="150" customFormat="1" hidden="1" x14ac:dyDescent="0.25"/>
    <row r="20" spans="1:8" s="150" customFormat="1" hidden="1" x14ac:dyDescent="0.25"/>
    <row r="21" spans="1:8" s="150" customFormat="1" ht="14.45" hidden="1" customHeight="1" x14ac:dyDescent="0.25"/>
    <row r="22" spans="1:8" s="150" customFormat="1" ht="14.45" hidden="1" customHeight="1" x14ac:dyDescent="0.25"/>
    <row r="23" spans="1:8" s="150" customFormat="1" ht="15" hidden="1" customHeight="1" x14ac:dyDescent="0.25"/>
    <row r="24" spans="1:8" s="150" customFormat="1" ht="15" hidden="1" customHeight="1" x14ac:dyDescent="0.25"/>
    <row r="25" spans="1:8" s="150" customFormat="1" ht="15" hidden="1" customHeight="1" x14ac:dyDescent="0.25"/>
    <row r="26" spans="1:8" s="150" customFormat="1" ht="15" hidden="1" customHeight="1" x14ac:dyDescent="0.25"/>
    <row r="27" spans="1:8" s="150" customFormat="1" ht="15" hidden="1" customHeight="1" x14ac:dyDescent="0.25"/>
    <row r="28" spans="1:8" s="150" customFormat="1" hidden="1" x14ac:dyDescent="0.25"/>
    <row r="29" spans="1:8" s="150" customFormat="1" hidden="1" x14ac:dyDescent="0.25"/>
    <row r="30" spans="1:8" s="150" customFormat="1" hidden="1" x14ac:dyDescent="0.25"/>
    <row r="31" spans="1:8" s="150" customFormat="1" hidden="1" x14ac:dyDescent="0.25"/>
    <row r="32" spans="1:8" s="150" customFormat="1" hidden="1" x14ac:dyDescent="0.25"/>
    <row r="33" s="150" customFormat="1" hidden="1" x14ac:dyDescent="0.25"/>
    <row r="34" s="150" customFormat="1" hidden="1" x14ac:dyDescent="0.25"/>
    <row r="35" s="150" customFormat="1" hidden="1" x14ac:dyDescent="0.25"/>
    <row r="36" s="150" customFormat="1" hidden="1" x14ac:dyDescent="0.25"/>
    <row r="37" s="150" customFormat="1" hidden="1" x14ac:dyDescent="0.25"/>
    <row r="38" s="150" customFormat="1" hidden="1" x14ac:dyDescent="0.25"/>
    <row r="39" s="150" customFormat="1" hidden="1" x14ac:dyDescent="0.25"/>
    <row r="40" s="150" customFormat="1" hidden="1" x14ac:dyDescent="0.25"/>
    <row r="41" s="150" customFormat="1" hidden="1" x14ac:dyDescent="0.25"/>
    <row r="42" s="150" customFormat="1" hidden="1" x14ac:dyDescent="0.25"/>
    <row r="43" s="150" customFormat="1" hidden="1" x14ac:dyDescent="0.25"/>
    <row r="44" s="150" customFormat="1" hidden="1" x14ac:dyDescent="0.25"/>
    <row r="45" s="150" customFormat="1" hidden="1" x14ac:dyDescent="0.25"/>
    <row r="46" s="150" customFormat="1" hidden="1" x14ac:dyDescent="0.25"/>
    <row r="47" s="150" customFormat="1" hidden="1" x14ac:dyDescent="0.25"/>
    <row r="48" s="150" customFormat="1" hidden="1" x14ac:dyDescent="0.25"/>
    <row r="49" s="150" customFormat="1" hidden="1" x14ac:dyDescent="0.25"/>
    <row r="50" s="150" customFormat="1" hidden="1" x14ac:dyDescent="0.25"/>
    <row r="51" s="150" customFormat="1" hidden="1" x14ac:dyDescent="0.25"/>
    <row r="52" s="150" customFormat="1" hidden="1" x14ac:dyDescent="0.25"/>
    <row r="53" s="150" customFormat="1" hidden="1" x14ac:dyDescent="0.25"/>
    <row r="54" s="150" customFormat="1" hidden="1" x14ac:dyDescent="0.25"/>
    <row r="55" s="150" customFormat="1" hidden="1" x14ac:dyDescent="0.25"/>
    <row r="56" s="150" customFormat="1" hidden="1" x14ac:dyDescent="0.25"/>
    <row r="57" s="150" customFormat="1" hidden="1" x14ac:dyDescent="0.25"/>
    <row r="58" s="150" customFormat="1" hidden="1" x14ac:dyDescent="0.25"/>
    <row r="59" s="150" customFormat="1" hidden="1" x14ac:dyDescent="0.25"/>
    <row r="60" s="150" customFormat="1" hidden="1" x14ac:dyDescent="0.25"/>
    <row r="61" s="150" customFormat="1" hidden="1" x14ac:dyDescent="0.25"/>
    <row r="62" s="150" customFormat="1" hidden="1" x14ac:dyDescent="0.25"/>
    <row r="63" s="150" customFormat="1" hidden="1" x14ac:dyDescent="0.25"/>
    <row r="64" s="150" customFormat="1" hidden="1" x14ac:dyDescent="0.25"/>
    <row r="65" s="150" customFormat="1" hidden="1" x14ac:dyDescent="0.25"/>
    <row r="66" s="150" customFormat="1" hidden="1" x14ac:dyDescent="0.25"/>
    <row r="67" s="150" customFormat="1" hidden="1" x14ac:dyDescent="0.25"/>
    <row r="68" s="150" customFormat="1" hidden="1" x14ac:dyDescent="0.25"/>
    <row r="69" s="150" customFormat="1" hidden="1" x14ac:dyDescent="0.25"/>
    <row r="70" s="150" customFormat="1" hidden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Samsø Spildevand AS</v>
      </c>
      <c r="B1" s="164"/>
      <c r="C1" s="164"/>
      <c r="D1" s="164"/>
      <c r="E1" s="164"/>
    </row>
    <row r="2" spans="1:5" x14ac:dyDescent="0.25">
      <c r="A2" s="1" t="str">
        <f>'1. Forside'!A2</f>
        <v>S082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2" t="s">
        <v>125</v>
      </c>
      <c r="C4" s="262"/>
      <c r="D4" s="262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242500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202667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investeringer'!F12</f>
        <v>74590.186666666676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-295986.62666666665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38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Samsø Spildevand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S082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2" t="s">
        <v>124</v>
      </c>
      <c r="C4" s="262"/>
      <c r="D4" s="262"/>
      <c r="E4" s="262"/>
      <c r="F4" s="262"/>
      <c r="G4" s="262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4" t="s">
        <v>56</v>
      </c>
      <c r="G7" s="264"/>
      <c r="H7" s="26"/>
    </row>
    <row r="8" spans="1:8" s="150" customFormat="1" x14ac:dyDescent="0.25">
      <c r="A8" s="26"/>
      <c r="B8" s="29" t="s">
        <v>189</v>
      </c>
      <c r="C8" s="30">
        <v>2015</v>
      </c>
      <c r="D8" s="31">
        <v>50</v>
      </c>
      <c r="E8" s="32">
        <v>310000</v>
      </c>
      <c r="F8" s="45">
        <f>E8/D8</f>
        <v>6200</v>
      </c>
      <c r="G8" s="35" t="s">
        <v>0</v>
      </c>
      <c r="H8" s="26"/>
    </row>
    <row r="9" spans="1:8" s="150" customFormat="1" x14ac:dyDescent="0.25">
      <c r="A9" s="26"/>
      <c r="B9" s="29" t="s">
        <v>189</v>
      </c>
      <c r="C9" s="30">
        <v>2015</v>
      </c>
      <c r="D9" s="31">
        <v>50</v>
      </c>
      <c r="E9" s="32">
        <v>260000</v>
      </c>
      <c r="F9" s="45">
        <f t="shared" ref="F9:F20" si="0">E9/D9</f>
        <v>5200</v>
      </c>
      <c r="G9" s="35" t="s">
        <v>0</v>
      </c>
      <c r="H9" s="26"/>
    </row>
    <row r="10" spans="1:8" s="150" customFormat="1" x14ac:dyDescent="0.25">
      <c r="A10" s="26"/>
      <c r="B10" s="29" t="s">
        <v>189</v>
      </c>
      <c r="C10" s="30">
        <v>2015</v>
      </c>
      <c r="D10" s="31">
        <v>50</v>
      </c>
      <c r="E10" s="32">
        <v>149000</v>
      </c>
      <c r="F10" s="45">
        <f t="shared" si="0"/>
        <v>2980</v>
      </c>
      <c r="G10" s="35" t="s">
        <v>0</v>
      </c>
      <c r="H10" s="26"/>
    </row>
    <row r="11" spans="1:8" s="150" customFormat="1" x14ac:dyDescent="0.25">
      <c r="A11" s="26"/>
      <c r="B11" s="29" t="s">
        <v>189</v>
      </c>
      <c r="C11" s="30">
        <v>2015</v>
      </c>
      <c r="D11" s="31">
        <v>50</v>
      </c>
      <c r="E11" s="32">
        <v>270000</v>
      </c>
      <c r="F11" s="45">
        <f t="shared" si="0"/>
        <v>5400</v>
      </c>
      <c r="G11" s="35" t="s">
        <v>0</v>
      </c>
      <c r="H11" s="26"/>
    </row>
    <row r="12" spans="1:8" s="150" customFormat="1" ht="26.25" x14ac:dyDescent="0.25">
      <c r="A12" s="26"/>
      <c r="B12" s="29" t="s">
        <v>197</v>
      </c>
      <c r="C12" s="30">
        <v>2015</v>
      </c>
      <c r="D12" s="31">
        <v>75</v>
      </c>
      <c r="E12" s="32">
        <v>570000</v>
      </c>
      <c r="F12" s="45">
        <f t="shared" si="0"/>
        <v>7600</v>
      </c>
      <c r="G12" s="35" t="s">
        <v>0</v>
      </c>
      <c r="H12" s="26"/>
    </row>
    <row r="13" spans="1:8" s="150" customFormat="1" x14ac:dyDescent="0.25">
      <c r="A13" s="26"/>
      <c r="B13" s="29" t="s">
        <v>198</v>
      </c>
      <c r="C13" s="30">
        <v>2015</v>
      </c>
      <c r="D13" s="31">
        <v>40</v>
      </c>
      <c r="E13" s="32">
        <v>12600000</v>
      </c>
      <c r="F13" s="45">
        <f t="shared" si="0"/>
        <v>315000</v>
      </c>
      <c r="G13" s="35" t="s">
        <v>0</v>
      </c>
      <c r="H13" s="26"/>
    </row>
    <row r="14" spans="1:8" s="150" customFormat="1" x14ac:dyDescent="0.25">
      <c r="A14" s="26"/>
      <c r="B14" s="29" t="s">
        <v>188</v>
      </c>
      <c r="C14" s="30">
        <v>2015</v>
      </c>
      <c r="D14" s="31">
        <v>75</v>
      </c>
      <c r="E14" s="32">
        <v>2900000</v>
      </c>
      <c r="F14" s="45">
        <f t="shared" si="0"/>
        <v>38666.666666666664</v>
      </c>
      <c r="G14" s="35" t="s">
        <v>0</v>
      </c>
      <c r="H14" s="26"/>
    </row>
    <row r="15" spans="1:8" s="150" customFormat="1" x14ac:dyDescent="0.25">
      <c r="A15" s="26"/>
      <c r="B15" s="29" t="s">
        <v>188</v>
      </c>
      <c r="C15" s="30">
        <v>2015</v>
      </c>
      <c r="D15" s="31">
        <v>30</v>
      </c>
      <c r="E15" s="32">
        <v>140000</v>
      </c>
      <c r="F15" s="45">
        <f t="shared" si="0"/>
        <v>4666.666666666667</v>
      </c>
      <c r="G15" s="35" t="s">
        <v>0</v>
      </c>
      <c r="H15" s="26"/>
    </row>
    <row r="16" spans="1:8" s="150" customFormat="1" x14ac:dyDescent="0.25">
      <c r="A16" s="26"/>
      <c r="B16" s="29" t="s">
        <v>190</v>
      </c>
      <c r="C16" s="30">
        <v>2015</v>
      </c>
      <c r="D16" s="31">
        <v>25</v>
      </c>
      <c r="E16" s="32">
        <v>170000</v>
      </c>
      <c r="F16" s="45">
        <f t="shared" si="0"/>
        <v>6800</v>
      </c>
      <c r="G16" s="35" t="s">
        <v>0</v>
      </c>
      <c r="H16" s="26"/>
    </row>
    <row r="17" spans="1:8" s="150" customFormat="1" x14ac:dyDescent="0.25">
      <c r="A17" s="26"/>
      <c r="B17" s="29" t="s">
        <v>188</v>
      </c>
      <c r="C17" s="30">
        <v>2016</v>
      </c>
      <c r="D17" s="31">
        <v>75</v>
      </c>
      <c r="E17" s="32">
        <v>3100000</v>
      </c>
      <c r="F17" s="45">
        <f t="shared" si="0"/>
        <v>41333.333333333336</v>
      </c>
      <c r="G17" s="35" t="s">
        <v>0</v>
      </c>
      <c r="H17" s="26"/>
    </row>
    <row r="18" spans="1:8" s="150" customFormat="1" x14ac:dyDescent="0.25">
      <c r="A18" s="26"/>
      <c r="B18" s="29" t="s">
        <v>190</v>
      </c>
      <c r="C18" s="30">
        <v>2016</v>
      </c>
      <c r="D18" s="31">
        <v>10</v>
      </c>
      <c r="E18" s="32">
        <v>340000</v>
      </c>
      <c r="F18" s="45">
        <f t="shared" si="0"/>
        <v>34000</v>
      </c>
      <c r="G18" s="35" t="s">
        <v>0</v>
      </c>
      <c r="H18" s="26"/>
    </row>
    <row r="19" spans="1:8" s="150" customFormat="1" x14ac:dyDescent="0.25">
      <c r="A19" s="26"/>
      <c r="B19" s="29" t="s">
        <v>189</v>
      </c>
      <c r="C19" s="30">
        <v>2016</v>
      </c>
      <c r="D19" s="31">
        <v>50</v>
      </c>
      <c r="E19" s="32">
        <v>140000</v>
      </c>
      <c r="F19" s="45">
        <f t="shared" si="0"/>
        <v>2800</v>
      </c>
      <c r="G19" s="35" t="s">
        <v>0</v>
      </c>
      <c r="H19" s="26"/>
    </row>
    <row r="20" spans="1:8" s="150" customFormat="1" x14ac:dyDescent="0.25">
      <c r="A20" s="26"/>
      <c r="B20" s="29" t="s">
        <v>188</v>
      </c>
      <c r="C20" s="30">
        <v>2016</v>
      </c>
      <c r="D20" s="31">
        <v>30</v>
      </c>
      <c r="E20" s="32">
        <v>170000</v>
      </c>
      <c r="F20" s="45">
        <f t="shared" si="0"/>
        <v>5666.666666666667</v>
      </c>
      <c r="G20" s="35" t="s">
        <v>0</v>
      </c>
      <c r="H20" s="26"/>
    </row>
    <row r="21" spans="1:8" s="150" customFormat="1" x14ac:dyDescent="0.25">
      <c r="A21" s="26"/>
      <c r="B21" s="109" t="s">
        <v>73</v>
      </c>
      <c r="C21" s="167"/>
      <c r="D21" s="168"/>
      <c r="E21" s="169"/>
      <c r="F21" s="46">
        <f>SUMIF(C8:C20,"2015",F8:F20)</f>
        <v>392513.33333333337</v>
      </c>
      <c r="G21" s="47" t="s">
        <v>0</v>
      </c>
      <c r="H21" s="26"/>
    </row>
    <row r="22" spans="1:8" s="150" customFormat="1" x14ac:dyDescent="0.25">
      <c r="A22" s="26"/>
      <c r="B22" s="107" t="s">
        <v>134</v>
      </c>
      <c r="C22" s="170"/>
      <c r="D22" s="171"/>
      <c r="E22" s="172"/>
      <c r="F22" s="46">
        <f>SUMIF(C8:C20,"2016",F8:F20)</f>
        <v>83800.000000000015</v>
      </c>
      <c r="G22" s="47" t="s">
        <v>0</v>
      </c>
      <c r="H22" s="26"/>
    </row>
    <row r="23" spans="1:8" s="150" customFormat="1" x14ac:dyDescent="0.25">
      <c r="A23" s="26"/>
      <c r="B23" s="50" t="s">
        <v>36</v>
      </c>
      <c r="C23" s="173"/>
      <c r="D23" s="174"/>
      <c r="E23" s="174"/>
      <c r="F23" s="48">
        <f>F21+F22</f>
        <v>476313.33333333337</v>
      </c>
      <c r="G23" s="49" t="s">
        <v>0</v>
      </c>
      <c r="H23" s="26"/>
    </row>
    <row r="24" spans="1:8" s="150" customFormat="1" x14ac:dyDescent="0.25">
      <c r="A24" s="26"/>
      <c r="B24" s="26"/>
      <c r="C24" s="166"/>
      <c r="D24" s="26"/>
      <c r="E24" s="26"/>
      <c r="F24" s="26"/>
      <c r="G24" s="26"/>
      <c r="H24" s="26"/>
    </row>
    <row r="25" spans="1:8" s="150" customFormat="1" x14ac:dyDescent="0.25">
      <c r="A25" s="26"/>
      <c r="B25" s="26"/>
      <c r="C25" s="166"/>
      <c r="D25" s="26"/>
      <c r="E25" s="26"/>
      <c r="F25" s="26"/>
      <c r="G25" s="26"/>
      <c r="H25" s="26"/>
    </row>
    <row r="26" spans="1:8" s="150" customFormat="1" x14ac:dyDescent="0.25">
      <c r="A26" s="26"/>
      <c r="B26" s="26"/>
      <c r="C26" s="166"/>
      <c r="D26" s="26"/>
      <c r="E26" s="26"/>
      <c r="F26" s="175"/>
      <c r="G26" s="175"/>
      <c r="H26" s="26"/>
    </row>
    <row r="27" spans="1:8" s="150" customFormat="1" hidden="1" x14ac:dyDescent="0.25">
      <c r="C27" s="176"/>
    </row>
    <row r="28" spans="1:8" s="150" customFormat="1" hidden="1" x14ac:dyDescent="0.25">
      <c r="C28" s="176"/>
    </row>
    <row r="29" spans="1:8" s="150" customFormat="1" hidden="1" x14ac:dyDescent="0.25">
      <c r="C29" s="176"/>
    </row>
    <row r="30" spans="1:8" s="150" customFormat="1" hidden="1" x14ac:dyDescent="0.25">
      <c r="C30" s="176"/>
    </row>
    <row r="31" spans="1:8" s="150" customFormat="1" hidden="1" x14ac:dyDescent="0.25">
      <c r="C31" s="176"/>
    </row>
    <row r="32" spans="1:8" s="150" customFormat="1" hidden="1" x14ac:dyDescent="0.25">
      <c r="C32" s="176"/>
    </row>
    <row r="33" spans="3:3" s="150" customFormat="1" hidden="1" x14ac:dyDescent="0.25">
      <c r="C33" s="176"/>
    </row>
    <row r="34" spans="3:3" s="150" customFormat="1" hidden="1" x14ac:dyDescent="0.25">
      <c r="C34" s="176"/>
    </row>
    <row r="35" spans="3:3" s="150" customFormat="1" hidden="1" x14ac:dyDescent="0.25">
      <c r="C35" s="176"/>
    </row>
    <row r="36" spans="3:3" s="150" customFormat="1" hidden="1" x14ac:dyDescent="0.25">
      <c r="C36" s="176"/>
    </row>
    <row r="37" spans="3:3" s="150" customFormat="1" hidden="1" x14ac:dyDescent="0.25">
      <c r="C37" s="176"/>
    </row>
    <row r="38" spans="3:3" s="150" customFormat="1" hidden="1" x14ac:dyDescent="0.25">
      <c r="C38" s="176"/>
    </row>
    <row r="39" spans="3:3" s="150" customFormat="1" hidden="1" x14ac:dyDescent="0.25">
      <c r="C39" s="176"/>
    </row>
    <row r="40" spans="3:3" s="150" customFormat="1" hidden="1" x14ac:dyDescent="0.25">
      <c r="C40" s="176"/>
    </row>
    <row r="41" spans="3:3" s="150" customFormat="1" hidden="1" x14ac:dyDescent="0.25">
      <c r="C41" s="176"/>
    </row>
    <row r="42" spans="3:3" s="150" customFormat="1" hidden="1" x14ac:dyDescent="0.25">
      <c r="C42" s="176"/>
    </row>
    <row r="43" spans="3:3" s="150" customFormat="1" hidden="1" x14ac:dyDescent="0.25">
      <c r="C43" s="176"/>
    </row>
    <row r="44" spans="3:3" s="150" customFormat="1" hidden="1" x14ac:dyDescent="0.25">
      <c r="C44" s="176"/>
    </row>
    <row r="45" spans="3:3" s="150" customFormat="1" hidden="1" x14ac:dyDescent="0.25">
      <c r="C45" s="176"/>
    </row>
    <row r="46" spans="3:3" s="150" customFormat="1" hidden="1" x14ac:dyDescent="0.25">
      <c r="C46" s="176"/>
    </row>
    <row r="47" spans="3:3" s="150" customFormat="1" ht="12" hidden="1" customHeight="1" x14ac:dyDescent="0.25">
      <c r="C47" s="176"/>
    </row>
    <row r="48" spans="3:3" s="150" customFormat="1" hidden="1" x14ac:dyDescent="0.25">
      <c r="C48" s="176"/>
    </row>
    <row r="49" spans="3:3" s="150" customFormat="1" hidden="1" x14ac:dyDescent="0.25">
      <c r="C49" s="176"/>
    </row>
    <row r="50" spans="3:3" s="150" customFormat="1" hidden="1" x14ac:dyDescent="0.25">
      <c r="C50" s="176"/>
    </row>
    <row r="51" spans="3:3" s="150" customFormat="1" hidden="1" x14ac:dyDescent="0.25">
      <c r="C51" s="176"/>
    </row>
    <row r="52" spans="3:3" s="150" customFormat="1" hidden="1" x14ac:dyDescent="0.25">
      <c r="C52" s="176"/>
    </row>
    <row r="53" spans="3:3" s="150" customFormat="1" hidden="1" x14ac:dyDescent="0.25">
      <c r="C53" s="176"/>
    </row>
    <row r="54" spans="3:3" s="150" customFormat="1" hidden="1" x14ac:dyDescent="0.25">
      <c r="C54" s="176"/>
    </row>
    <row r="55" spans="3:3" s="150" customFormat="1" hidden="1" x14ac:dyDescent="0.25">
      <c r="C55" s="176"/>
    </row>
    <row r="56" spans="3:3" s="150" customFormat="1" hidden="1" x14ac:dyDescent="0.25">
      <c r="C56" s="176"/>
    </row>
    <row r="57" spans="3:3" s="150" customFormat="1" hidden="1" x14ac:dyDescent="0.25">
      <c r="C57" s="176"/>
    </row>
    <row r="58" spans="3:3" s="150" customFormat="1" hidden="1" x14ac:dyDescent="0.25">
      <c r="C58" s="176"/>
    </row>
    <row r="59" spans="3:3" s="150" customFormat="1" hidden="1" x14ac:dyDescent="0.25">
      <c r="C59" s="176"/>
    </row>
    <row r="60" spans="3:3" s="150" customFormat="1" hidden="1" x14ac:dyDescent="0.25">
      <c r="C60" s="176"/>
    </row>
    <row r="61" spans="3:3" s="150" customFormat="1" hidden="1" x14ac:dyDescent="0.25">
      <c r="C61" s="176"/>
    </row>
    <row r="62" spans="3:3" s="150" customFormat="1" hidden="1" x14ac:dyDescent="0.25">
      <c r="C62" s="176"/>
    </row>
    <row r="63" spans="3:3" s="150" customFormat="1" hidden="1" x14ac:dyDescent="0.25">
      <c r="C63" s="176"/>
    </row>
    <row r="64" spans="3:3" s="150" customFormat="1" hidden="1" x14ac:dyDescent="0.25">
      <c r="C64" s="176"/>
    </row>
    <row r="65" spans="3:3" s="150" customFormat="1" hidden="1" x14ac:dyDescent="0.25">
      <c r="C65" s="176"/>
    </row>
    <row r="66" spans="3:3" s="150" customFormat="1" hidden="1" x14ac:dyDescent="0.25">
      <c r="C66" s="176"/>
    </row>
    <row r="67" spans="3:3" s="150" customFormat="1" hidden="1" x14ac:dyDescent="0.25">
      <c r="C67" s="176"/>
    </row>
    <row r="68" spans="3:3" s="150" customFormat="1" hidden="1" x14ac:dyDescent="0.25">
      <c r="C68" s="176"/>
    </row>
    <row r="69" spans="3:3" s="150" customFormat="1" hidden="1" x14ac:dyDescent="0.25">
      <c r="C69" s="176"/>
    </row>
    <row r="70" spans="3:3" s="150" customFormat="1" hidden="1" x14ac:dyDescent="0.25">
      <c r="C70" s="176"/>
    </row>
    <row r="71" spans="3:3" s="150" customFormat="1" hidden="1" x14ac:dyDescent="0.25">
      <c r="C71" s="176"/>
    </row>
    <row r="72" spans="3:3" s="150" customFormat="1" hidden="1" x14ac:dyDescent="0.25">
      <c r="C72" s="176"/>
    </row>
    <row r="73" spans="3:3" s="150" customFormat="1" hidden="1" x14ac:dyDescent="0.25">
      <c r="C73" s="176"/>
    </row>
    <row r="74" spans="3:3" s="150" customFormat="1" hidden="1" x14ac:dyDescent="0.25">
      <c r="C74" s="176"/>
    </row>
    <row r="75" spans="3:3" s="150" customFormat="1" hidden="1" x14ac:dyDescent="0.25">
      <c r="C75" s="176"/>
    </row>
    <row r="76" spans="3:3" s="150" customFormat="1" hidden="1" x14ac:dyDescent="0.25">
      <c r="C76" s="176"/>
    </row>
    <row r="77" spans="3:3" s="150" customFormat="1" hidden="1" x14ac:dyDescent="0.25">
      <c r="C77" s="176"/>
    </row>
    <row r="78" spans="3:3" s="150" customFormat="1" hidden="1" x14ac:dyDescent="0.25">
      <c r="C78" s="176"/>
    </row>
    <row r="79" spans="3:3" s="150" customFormat="1" hidden="1" x14ac:dyDescent="0.25">
      <c r="C79" s="176"/>
    </row>
    <row r="80" spans="3:3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s="150" customFormat="1" hidden="1" x14ac:dyDescent="0.25">
      <c r="C114" s="176"/>
    </row>
    <row r="115" spans="3:3" s="150" customFormat="1" hidden="1" x14ac:dyDescent="0.25">
      <c r="C115" s="176"/>
    </row>
    <row r="116" spans="3:3" s="150" customFormat="1" hidden="1" x14ac:dyDescent="0.25">
      <c r="C116" s="176"/>
    </row>
    <row r="117" spans="3:3" s="150" customFormat="1" hidden="1" x14ac:dyDescent="0.25">
      <c r="C117" s="176"/>
    </row>
    <row r="118" spans="3:3" s="150" customFormat="1" hidden="1" x14ac:dyDescent="0.25">
      <c r="C118" s="176"/>
    </row>
    <row r="119" spans="3:3" s="150" customFormat="1" hidden="1" x14ac:dyDescent="0.25">
      <c r="C119" s="176"/>
    </row>
    <row r="120" spans="3:3" s="150" customFormat="1" hidden="1" x14ac:dyDescent="0.25">
      <c r="C120" s="176"/>
    </row>
    <row r="121" spans="3:3" s="150" customFormat="1" hidden="1" x14ac:dyDescent="0.25">
      <c r="C121" s="176"/>
    </row>
    <row r="122" spans="3:3" s="150" customFormat="1" hidden="1" x14ac:dyDescent="0.25">
      <c r="C122" s="176"/>
    </row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Samsø Spildevand AS</v>
      </c>
      <c r="B1" s="56"/>
      <c r="C1" s="56"/>
      <c r="D1" s="178"/>
      <c r="E1" s="56"/>
    </row>
    <row r="2" spans="1:5" x14ac:dyDescent="0.25">
      <c r="A2" s="222" t="str">
        <f>'1. Forside'!A2</f>
        <v>S082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5" t="s">
        <v>123</v>
      </c>
      <c r="C4" s="265"/>
      <c r="D4" s="265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51">
        <v>34500</v>
      </c>
      <c r="D7" s="182" t="s">
        <v>0</v>
      </c>
      <c r="E7" s="56"/>
    </row>
    <row r="8" spans="1:5" x14ac:dyDescent="0.25">
      <c r="A8" s="56"/>
      <c r="B8" s="207" t="s">
        <v>199</v>
      </c>
      <c r="C8" s="51">
        <v>33300</v>
      </c>
      <c r="D8" s="182" t="s">
        <v>0</v>
      </c>
      <c r="E8" s="56"/>
    </row>
    <row r="9" spans="1:5" x14ac:dyDescent="0.25">
      <c r="A9" s="56"/>
      <c r="B9" s="207" t="s">
        <v>200</v>
      </c>
      <c r="C9" s="51">
        <v>147000</v>
      </c>
      <c r="D9" s="182" t="s">
        <v>0</v>
      </c>
      <c r="E9" s="56"/>
    </row>
    <row r="10" spans="1:5" x14ac:dyDescent="0.25">
      <c r="A10" s="56"/>
      <c r="B10" s="54" t="s">
        <v>35</v>
      </c>
      <c r="C10" s="55">
        <f>SUM(C7:C9)</f>
        <v>214800</v>
      </c>
      <c r="D10" s="54" t="s">
        <v>0</v>
      </c>
      <c r="E10" s="56"/>
    </row>
    <row r="11" spans="1:5" x14ac:dyDescent="0.25">
      <c r="A11" s="56"/>
      <c r="B11" s="56"/>
      <c r="C11" s="56"/>
      <c r="D11" s="178"/>
      <c r="E11" s="56"/>
    </row>
    <row r="12" spans="1:5" x14ac:dyDescent="0.25">
      <c r="A12" s="56"/>
      <c r="B12" s="56"/>
      <c r="C12" s="56"/>
      <c r="D12" s="178"/>
      <c r="E12" s="56"/>
    </row>
    <row r="13" spans="1:5" ht="38.25" customHeight="1" x14ac:dyDescent="0.25">
      <c r="A13" s="56"/>
      <c r="B13" s="266" t="s">
        <v>145</v>
      </c>
      <c r="C13" s="267"/>
      <c r="D13" s="268"/>
      <c r="E13" s="56"/>
    </row>
    <row r="14" spans="1:5" x14ac:dyDescent="0.25">
      <c r="A14" s="56"/>
      <c r="B14" s="53" t="s">
        <v>71</v>
      </c>
      <c r="C14" s="51">
        <v>17700</v>
      </c>
      <c r="D14" s="182" t="s">
        <v>0</v>
      </c>
      <c r="E14" s="56"/>
    </row>
    <row r="15" spans="1:5" x14ac:dyDescent="0.25">
      <c r="A15" s="56"/>
      <c r="B15" s="53" t="s">
        <v>14</v>
      </c>
      <c r="C15" s="51">
        <v>27000</v>
      </c>
      <c r="D15" s="182" t="s">
        <v>0</v>
      </c>
      <c r="E15" s="56"/>
    </row>
    <row r="16" spans="1:5" x14ac:dyDescent="0.25">
      <c r="A16" s="56"/>
      <c r="B16" s="54" t="s">
        <v>35</v>
      </c>
      <c r="C16" s="55">
        <f>SUM(C14:C15)</f>
        <v>44700</v>
      </c>
      <c r="D16" s="54" t="s">
        <v>0</v>
      </c>
      <c r="E16" s="56"/>
    </row>
    <row r="17" spans="1:5" x14ac:dyDescent="0.25">
      <c r="A17" s="56"/>
      <c r="B17" s="56"/>
      <c r="C17" s="183"/>
      <c r="D17" s="184"/>
      <c r="E17" s="56"/>
    </row>
    <row r="18" spans="1:5" x14ac:dyDescent="0.25">
      <c r="A18" s="56"/>
      <c r="B18" s="56"/>
      <c r="C18" s="183"/>
      <c r="D18" s="184"/>
      <c r="E18" s="56"/>
    </row>
    <row r="19" spans="1:5" ht="42" customHeight="1" x14ac:dyDescent="0.25">
      <c r="A19" s="56"/>
      <c r="B19" s="269" t="s">
        <v>146</v>
      </c>
      <c r="C19" s="270"/>
      <c r="D19" s="271"/>
      <c r="E19" s="56"/>
    </row>
    <row r="20" spans="1:5" x14ac:dyDescent="0.25">
      <c r="A20" s="56"/>
      <c r="B20" s="108" t="s">
        <v>147</v>
      </c>
      <c r="C20" s="19">
        <v>171585</v>
      </c>
      <c r="D20" s="58" t="s">
        <v>0</v>
      </c>
      <c r="E20" s="56"/>
    </row>
    <row r="21" spans="1:5" x14ac:dyDescent="0.25">
      <c r="A21" s="56"/>
      <c r="B21" s="108" t="s">
        <v>148</v>
      </c>
      <c r="C21" s="40">
        <v>466320</v>
      </c>
      <c r="D21" s="58" t="s">
        <v>0</v>
      </c>
      <c r="E21" s="56"/>
    </row>
    <row r="22" spans="1:5" x14ac:dyDescent="0.25">
      <c r="A22" s="56"/>
      <c r="B22" s="28" t="s">
        <v>149</v>
      </c>
      <c r="C22" s="55">
        <f>C20-C21</f>
        <v>-294735</v>
      </c>
      <c r="D22" s="28" t="s">
        <v>0</v>
      </c>
      <c r="E22" s="56"/>
    </row>
    <row r="23" spans="1:5" x14ac:dyDescent="0.25">
      <c r="A23" s="56"/>
      <c r="B23" s="56"/>
      <c r="C23" s="56"/>
      <c r="D23" s="178"/>
      <c r="E23" s="56"/>
    </row>
    <row r="24" spans="1:5" x14ac:dyDescent="0.25">
      <c r="A24" s="56"/>
      <c r="B24" s="56"/>
      <c r="C24" s="56"/>
      <c r="D24" s="178"/>
      <c r="E24" s="56"/>
    </row>
    <row r="25" spans="1:5" x14ac:dyDescent="0.25">
      <c r="A25" s="56"/>
      <c r="B25" s="56"/>
      <c r="C25" s="56"/>
      <c r="D25" s="178"/>
      <c r="E25" s="56"/>
    </row>
    <row r="26" spans="1:5" hidden="1" x14ac:dyDescent="0.25"/>
    <row r="27" spans="1:5" hidden="1" x14ac:dyDescent="0.25"/>
    <row r="28" spans="1:5" hidden="1" x14ac:dyDescent="0.25"/>
    <row r="29" spans="1:5" hidden="1" x14ac:dyDescent="0.25">
      <c r="A29" s="186"/>
      <c r="B29" s="186"/>
      <c r="C29" s="186"/>
      <c r="D29" s="187"/>
      <c r="E29" s="186"/>
    </row>
    <row r="30" spans="1:5" hidden="1" x14ac:dyDescent="0.25">
      <c r="A30" s="186"/>
      <c r="B30" s="186"/>
      <c r="C30" s="186"/>
      <c r="D30" s="187"/>
      <c r="E30" s="186"/>
    </row>
    <row r="31" spans="1:5" hidden="1" x14ac:dyDescent="0.25">
      <c r="A31" s="186"/>
      <c r="B31" s="186"/>
      <c r="C31" s="186"/>
      <c r="D31" s="187"/>
      <c r="E31" s="186"/>
    </row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/>
    <row r="35" spans="1:5" hidden="1" x14ac:dyDescent="0.25"/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x14ac:dyDescent="0.25">
      <c r="A44" s="219"/>
      <c r="B44" s="219"/>
      <c r="C44" s="219"/>
      <c r="D44" s="220"/>
      <c r="E44" s="219"/>
    </row>
    <row r="45" spans="1:5" x14ac:dyDescent="0.25">
      <c r="A45" s="219"/>
      <c r="B45" s="219"/>
      <c r="C45" s="219"/>
      <c r="D45" s="220"/>
      <c r="E45" s="219"/>
    </row>
    <row r="46" spans="1:5" x14ac:dyDescent="0.25">
      <c r="A46" s="219"/>
      <c r="B46" s="219"/>
      <c r="C46" s="219"/>
      <c r="D46" s="220"/>
      <c r="E46" s="219"/>
    </row>
    <row r="47" spans="1:5" x14ac:dyDescent="0.25">
      <c r="A47" s="219"/>
      <c r="B47" s="219"/>
      <c r="C47" s="219"/>
      <c r="D47" s="220"/>
      <c r="E47" s="219"/>
    </row>
    <row r="48" spans="1:5" x14ac:dyDescent="0.25">
      <c r="A48" s="219"/>
      <c r="B48" s="219"/>
      <c r="C48" s="219"/>
      <c r="D48" s="220"/>
      <c r="E48" s="219"/>
    </row>
    <row r="49" hidden="1" x14ac:dyDescent="0.25"/>
    <row r="50" hidden="1" x14ac:dyDescent="0.25"/>
  </sheetData>
  <sheetProtection password="C6ED" sheet="1" objects="1" scenarios="1"/>
  <mergeCells count="3">
    <mergeCell ref="B4:D4"/>
    <mergeCell ref="B13:D13"/>
    <mergeCell ref="B19:D19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2015-05-08T11:51:55Z</cp:lastPrinted>
  <dcterms:created xsi:type="dcterms:W3CDTF">2014-01-17T08:54:17Z</dcterms:created>
  <dcterms:modified xsi:type="dcterms:W3CDTF">2015-10-05T11:55:43Z</dcterms:modified>
</cp:coreProperties>
</file>