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490" yWindow="165" windowWidth="20910" windowHeight="1434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44" i="11" l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45" i="11"/>
  <c r="F10" i="11"/>
  <c r="E15" i="2"/>
  <c r="G15" i="2" s="1"/>
  <c r="G12" i="9"/>
  <c r="G14" i="9" s="1"/>
  <c r="G9" i="9"/>
  <c r="G11" i="9" s="1"/>
  <c r="G12" i="7"/>
  <c r="E9" i="2" s="1"/>
  <c r="E23" i="2"/>
  <c r="E18" i="2"/>
  <c r="E10" i="2"/>
  <c r="G23" i="2"/>
  <c r="F46" i="11" l="1"/>
  <c r="G29" i="12" s="1"/>
  <c r="G30" i="12" s="1"/>
  <c r="E20" i="2" s="1"/>
  <c r="E21" i="2" s="1"/>
  <c r="G21" i="2" s="1"/>
  <c r="E28" i="13"/>
  <c r="G28" i="13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<sst xmlns="http://schemas.openxmlformats.org/spreadsheetml/2006/main" count="271" uniqueCount="123">
  <si>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</si>
  <si>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</si>
  <si>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</si>
  <si>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</si>
  <si>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</si>
  <si>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</si>
  <si>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</si>
  <si>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</si>
  <si>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</si>
  <si>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</si>
  <si>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</si>
  <si>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</si>
  <si>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</si>
  <si>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</si>
  <si>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</si>
  <si>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</si>
  <si>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</si>
  <si>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</si>
  <si>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</si>
  <si>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</si>
  <si>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</si>
  <si>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</si>
  <si>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</si>
  <si>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</si>
  <si>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</si>
  <si>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</si>
  <si>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</si>
  <si>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</si>
  <si>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</si>
  <si>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</si>
  <si>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</si>
  <si>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</si>
  <si>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</si>
  <si>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</si>
  <si>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</si>
  <si>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</si>
  <si>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</si>
  <si>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</si>
  <si>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</si>
  <si>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</si>
  <si>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</si>
  <si>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</si>
  <si>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</si>
  <si>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</si>
  <si>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</si>
  <si>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</si>
  <si>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</si>
  <si>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</si>
  <si>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</si>
  <si>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</si>
  <si>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</si>
  <si>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</si>
  <si>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</si>
  <si>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</si>
  <si>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</si>
  <si>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</si>
  <si>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</si>
  <si>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</si>
  <si>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</si>
  <si>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</si>
  <si>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</si>
  <si>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</si>
  <si>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</si>
  <si>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</si>
  <si>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</si>
  <si>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</si>
  <si>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</si>
  <si>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</si>
  <si>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</si>
  <si>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</si>
  <si>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</si>
  <si>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</si>
  <si>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</si>
  <si>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</si>
  <si>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</si>
  <si>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</si>
  <si>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</si>
  <si>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</si>
  <si>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</si>
  <si>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</si>
  <si>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</si>
  <si>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</si>
  <si>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</si>
  <si>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</si>
  <si>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</si>
  <si>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</si>
  <si>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</si>
  <si>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</si>
  <si>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</si>
  <si>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</si>
  <si>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</si>
  <si>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</si>
  <si>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</si>
  <si>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</si>
  <si>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</si>
  <si>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</si>
  <si>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</si>
  <si>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</si>
  <si>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</si>
  <si>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</si>
  <si>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</si>
  <si>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</si>
  <si>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</si>
  <si>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</si>
  <si>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</si>
  <si>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Ø 200 mm &lt; Ledningsnet ≤ Ø 500 mm </t>
  </si>
  <si>
    <t>Stik</t>
  </si>
  <si>
    <t>Ø 500 mm &lt; Ledningsnet ≤ Ø 800 mm</t>
  </si>
  <si>
    <t>Brønde</t>
  </si>
  <si>
    <t xml:space="preserve">Ledningsnet ≤ Ø 200 mm </t>
  </si>
  <si>
    <t>Strømpeforing Ø 200 mm &lt; Ledningsnet ≤ Ø 500 mm</t>
  </si>
  <si>
    <t>Strømpeforing ≤ Ø 200 mm</t>
  </si>
  <si>
    <t>Pumpestationer i brønde (&lt; 6,25 m2), Mek/EL</t>
  </si>
  <si>
    <t>Forsinkelsesbassiner, lukkede med automatisk rensning og SRO Miljøklasse A (500-1.000 m3) - Konstruktioner</t>
  </si>
  <si>
    <t>Pumpeinstallation Miljøklasse A (100-300 l/s) - SRO</t>
  </si>
  <si>
    <t>Pumpeinstallation Miljøklasse A (100-300 l/s) - Mek/EL</t>
  </si>
  <si>
    <t>7 Stigeløsninger til pumpestationer</t>
  </si>
  <si>
    <t>Evita</t>
  </si>
  <si>
    <t>Indløb-/udløbsarrangement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</si>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</sst>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122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103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69316440.054073021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19334700.09279744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327448.39788443292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533883.69037322002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68455107.965815365</v>
      </c>
      <c r="F13" s="38" t="s">
        <v>4</v>
      </c>
      <c r="G13" s="37">
        <f>E13</f>
        <v>68455107.965815365</v>
      </c>
      <c r="H13" s="38" t="s">
        <v>4</v>
      </c>
      <c r="I13" s="20"/>
    </row>
    <row r="14" spans="1:9" x14ac:dyDescent="0.25">
      <c r="A14" s="20"/>
      <c r="B14" s="81" t="s">
        <v>29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5" t="s">
        <v>102</v>
      </c>
      <c r="C15" s="76"/>
      <c r="D15" s="77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81" t="s">
        <v>25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19042716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1093139.97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1001094.5137999998</v>
      </c>
      <c r="F20" s="28" t="s">
        <v>4</v>
      </c>
      <c r="G20" s="35"/>
      <c r="H20" s="36"/>
      <c r="I20" s="20"/>
    </row>
    <row r="21" spans="1:9" x14ac:dyDescent="0.25">
      <c r="A21" s="20"/>
      <c r="B21" s="75" t="s">
        <v>35</v>
      </c>
      <c r="C21" s="76"/>
      <c r="D21" s="77"/>
      <c r="E21" s="37">
        <f>SUM(E17:E20)</f>
        <v>21136950.483799998</v>
      </c>
      <c r="F21" s="38" t="s">
        <v>4</v>
      </c>
      <c r="G21" s="37">
        <f>E21</f>
        <v>21136950.483799998</v>
      </c>
      <c r="H21" s="38" t="s">
        <v>4</v>
      </c>
      <c r="I21" s="20"/>
    </row>
    <row r="22" spans="1:9" x14ac:dyDescent="0.25">
      <c r="A22" s="20"/>
      <c r="B22" s="81" t="s">
        <v>30</v>
      </c>
      <c r="C22" s="82"/>
      <c r="D22" s="82"/>
      <c r="E22" s="82"/>
      <c r="F22" s="82"/>
      <c r="G22" s="82"/>
      <c r="H22" s="83"/>
      <c r="I22" s="20"/>
    </row>
    <row r="23" spans="1:9" x14ac:dyDescent="0.25">
      <c r="A23" s="20"/>
      <c r="B23" s="75" t="s">
        <v>31</v>
      </c>
      <c r="C23" s="76"/>
      <c r="D23" s="77"/>
      <c r="E23" s="37">
        <f>'Fane 9. Kontrol af PL2015'!G36</f>
        <v>-17896354</v>
      </c>
      <c r="F23" s="38" t="s">
        <v>4</v>
      </c>
      <c r="G23" s="37">
        <f>E23</f>
        <v>-17896354</v>
      </c>
      <c r="H23" s="38" t="s">
        <v>4</v>
      </c>
      <c r="I23" s="20"/>
    </row>
    <row r="24" spans="1:9" x14ac:dyDescent="0.25">
      <c r="A24" s="20"/>
      <c r="B24" s="81" t="s">
        <v>36</v>
      </c>
      <c r="C24" s="82"/>
      <c r="D24" s="82"/>
      <c r="E24" s="82"/>
      <c r="F24" s="83"/>
      <c r="G24" s="40">
        <f>G13+G15+G21+G23</f>
        <v>71695704.449615359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38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7252280.4335424099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42729459.527733177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19334700.09279744</v>
      </c>
      <c r="H11" s="42" t="s">
        <v>4</v>
      </c>
      <c r="I11" s="20"/>
    </row>
    <row r="12" spans="1:9" x14ac:dyDescent="0.25">
      <c r="A12" s="20"/>
      <c r="B12" s="81" t="s">
        <v>38</v>
      </c>
      <c r="C12" s="82"/>
      <c r="D12" s="82"/>
      <c r="E12" s="82"/>
      <c r="F12" s="83"/>
      <c r="G12" s="40">
        <f>SUM(G9:G11)</f>
        <v>69316440.054073021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49981739.961275578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0.65513605196243785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327448.39788443292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7252280.4335424099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145045.60867084819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42729459.527733177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388838.08170237188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533883.69037322002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-2522359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-2522359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5116562.54</v>
      </c>
      <c r="F10" s="10">
        <f>E10/D10</f>
        <v>68220.833866666668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63399.29</v>
      </c>
      <c r="F11" s="10">
        <f t="shared" ref="F11:F45" si="0">E11/D11</f>
        <v>845.32386666666673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17023439.09</v>
      </c>
      <c r="F12" s="10">
        <f t="shared" si="0"/>
        <v>226979.18786666667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635307.88</v>
      </c>
      <c r="F13" s="10">
        <f t="shared" si="0"/>
        <v>8470.771733333333</v>
      </c>
      <c r="G13" s="3" t="s">
        <v>4</v>
      </c>
      <c r="H13" s="1"/>
    </row>
    <row r="14" spans="1:8" x14ac:dyDescent="0.25">
      <c r="A14" s="1"/>
      <c r="B14" s="50" t="s">
        <v>105</v>
      </c>
      <c r="C14" s="47">
        <v>2015</v>
      </c>
      <c r="D14" s="47">
        <v>75</v>
      </c>
      <c r="E14" s="46">
        <v>139205.41</v>
      </c>
      <c r="F14" s="10">
        <f t="shared" si="0"/>
        <v>1856.0721333333333</v>
      </c>
      <c r="G14" s="3" t="s">
        <v>4</v>
      </c>
      <c r="H14" s="1"/>
    </row>
    <row r="15" spans="1:8" x14ac:dyDescent="0.25">
      <c r="A15" s="1"/>
      <c r="B15" s="50" t="s">
        <v>105</v>
      </c>
      <c r="C15" s="47">
        <v>2015</v>
      </c>
      <c r="D15" s="47">
        <v>75</v>
      </c>
      <c r="E15" s="46">
        <v>36476.26</v>
      </c>
      <c r="F15" s="10">
        <f t="shared" si="0"/>
        <v>486.35013333333336</v>
      </c>
      <c r="G15" s="3" t="s">
        <v>4</v>
      </c>
      <c r="H15" s="1"/>
    </row>
    <row r="16" spans="1:8" x14ac:dyDescent="0.25">
      <c r="A16" s="1"/>
      <c r="B16" s="50" t="s">
        <v>105</v>
      </c>
      <c r="C16" s="47">
        <v>2015</v>
      </c>
      <c r="D16" s="47">
        <v>75</v>
      </c>
      <c r="E16" s="46">
        <v>478578.33</v>
      </c>
      <c r="F16" s="10">
        <f t="shared" si="0"/>
        <v>6381.0443999999998</v>
      </c>
      <c r="G16" s="3" t="s">
        <v>4</v>
      </c>
      <c r="H16" s="1"/>
    </row>
    <row r="17" spans="1:8" x14ac:dyDescent="0.25">
      <c r="A17" s="1"/>
      <c r="B17" s="50" t="s">
        <v>109</v>
      </c>
      <c r="C17" s="47">
        <v>2015</v>
      </c>
      <c r="D17" s="47">
        <v>75</v>
      </c>
      <c r="E17" s="46">
        <v>364476.62</v>
      </c>
      <c r="F17" s="10">
        <f t="shared" si="0"/>
        <v>4859.688266666667</v>
      </c>
      <c r="G17" s="3" t="s">
        <v>4</v>
      </c>
      <c r="H17" s="1"/>
    </row>
    <row r="18" spans="1:8" x14ac:dyDescent="0.25">
      <c r="A18" s="1"/>
      <c r="B18" s="50" t="s">
        <v>105</v>
      </c>
      <c r="C18" s="47">
        <v>2015</v>
      </c>
      <c r="D18" s="47">
        <v>75</v>
      </c>
      <c r="E18" s="46">
        <v>118218.55</v>
      </c>
      <c r="F18" s="10">
        <f t="shared" si="0"/>
        <v>1576.2473333333335</v>
      </c>
      <c r="G18" s="3" t="s">
        <v>4</v>
      </c>
      <c r="H18" s="1"/>
    </row>
    <row r="19" spans="1:8" x14ac:dyDescent="0.25">
      <c r="A19" s="1"/>
      <c r="B19" s="50" t="s">
        <v>109</v>
      </c>
      <c r="C19" s="47">
        <v>2015</v>
      </c>
      <c r="D19" s="47">
        <v>75</v>
      </c>
      <c r="E19" s="46">
        <v>123138.18</v>
      </c>
      <c r="F19" s="10">
        <f t="shared" si="0"/>
        <v>1641.8424</v>
      </c>
      <c r="G19" s="3" t="s">
        <v>4</v>
      </c>
      <c r="H19" s="1"/>
    </row>
    <row r="20" spans="1:8" x14ac:dyDescent="0.25">
      <c r="A20" s="1"/>
      <c r="B20" s="50" t="s">
        <v>105</v>
      </c>
      <c r="C20" s="47">
        <v>2015</v>
      </c>
      <c r="D20" s="47">
        <v>75</v>
      </c>
      <c r="E20" s="46">
        <v>647004.26</v>
      </c>
      <c r="F20" s="10">
        <f t="shared" si="0"/>
        <v>8626.7234666666664</v>
      </c>
      <c r="G20" s="3" t="s">
        <v>4</v>
      </c>
      <c r="H20" s="1"/>
    </row>
    <row r="21" spans="1:8" x14ac:dyDescent="0.25">
      <c r="A21" s="1"/>
      <c r="B21" s="50" t="s">
        <v>109</v>
      </c>
      <c r="C21" s="47">
        <v>2015</v>
      </c>
      <c r="D21" s="47">
        <v>75</v>
      </c>
      <c r="E21" s="46">
        <v>230538.71</v>
      </c>
      <c r="F21" s="10">
        <f t="shared" si="0"/>
        <v>3073.8494666666666</v>
      </c>
      <c r="G21" s="3" t="s">
        <v>4</v>
      </c>
      <c r="H21" s="1"/>
    </row>
    <row r="22" spans="1:8" x14ac:dyDescent="0.25">
      <c r="A22" s="1"/>
      <c r="B22" s="50" t="s">
        <v>105</v>
      </c>
      <c r="C22" s="47">
        <v>2015</v>
      </c>
      <c r="D22" s="47">
        <v>75</v>
      </c>
      <c r="E22" s="46">
        <v>217583.95</v>
      </c>
      <c r="F22" s="10">
        <f t="shared" si="0"/>
        <v>2901.1193333333335</v>
      </c>
      <c r="G22" s="3" t="s">
        <v>4</v>
      </c>
      <c r="H22" s="1"/>
    </row>
    <row r="23" spans="1:8" x14ac:dyDescent="0.25">
      <c r="A23" s="1"/>
      <c r="B23" s="50" t="s">
        <v>109</v>
      </c>
      <c r="C23" s="47">
        <v>2015</v>
      </c>
      <c r="D23" s="47">
        <v>75</v>
      </c>
      <c r="E23" s="46">
        <v>175773.54</v>
      </c>
      <c r="F23" s="10">
        <f t="shared" si="0"/>
        <v>2343.6471999999999</v>
      </c>
      <c r="G23" s="3" t="s">
        <v>4</v>
      </c>
      <c r="H23" s="1"/>
    </row>
    <row r="24" spans="1:8" x14ac:dyDescent="0.25">
      <c r="A24" s="1"/>
      <c r="B24" s="50" t="s">
        <v>105</v>
      </c>
      <c r="C24" s="47">
        <v>2015</v>
      </c>
      <c r="D24" s="47">
        <v>75</v>
      </c>
      <c r="E24" s="46">
        <v>134414.09</v>
      </c>
      <c r="F24" s="10">
        <f t="shared" si="0"/>
        <v>1792.1878666666667</v>
      </c>
      <c r="G24" s="3" t="s">
        <v>4</v>
      </c>
      <c r="H24" s="1"/>
    </row>
    <row r="25" spans="1:8" x14ac:dyDescent="0.25">
      <c r="A25" s="1"/>
      <c r="B25" s="50" t="s">
        <v>107</v>
      </c>
      <c r="C25" s="47">
        <v>2015</v>
      </c>
      <c r="D25" s="47">
        <v>75</v>
      </c>
      <c r="E25" s="46">
        <v>7666256.0199999996</v>
      </c>
      <c r="F25" s="10">
        <f t="shared" si="0"/>
        <v>102216.74693333333</v>
      </c>
      <c r="G25" s="3" t="s">
        <v>4</v>
      </c>
      <c r="H25" s="1"/>
    </row>
    <row r="26" spans="1:8" x14ac:dyDescent="0.25">
      <c r="A26" s="1"/>
      <c r="B26" s="50" t="s">
        <v>110</v>
      </c>
      <c r="C26" s="47">
        <v>2015</v>
      </c>
      <c r="D26" s="47">
        <v>50</v>
      </c>
      <c r="E26" s="46">
        <v>3267272.08</v>
      </c>
      <c r="F26" s="10">
        <f t="shared" si="0"/>
        <v>65345.441599999998</v>
      </c>
      <c r="G26" s="3" t="s">
        <v>4</v>
      </c>
      <c r="H26" s="1"/>
    </row>
    <row r="27" spans="1:8" x14ac:dyDescent="0.25">
      <c r="A27" s="1"/>
      <c r="B27" s="50" t="s">
        <v>111</v>
      </c>
      <c r="C27" s="47">
        <v>2015</v>
      </c>
      <c r="D27" s="47">
        <v>50</v>
      </c>
      <c r="E27" s="46">
        <v>1527423.6</v>
      </c>
      <c r="F27" s="10">
        <f t="shared" si="0"/>
        <v>30548.472000000002</v>
      </c>
      <c r="G27" s="3" t="s">
        <v>4</v>
      </c>
      <c r="H27" s="1"/>
    </row>
    <row r="28" spans="1:8" x14ac:dyDescent="0.25">
      <c r="A28" s="1"/>
      <c r="B28" s="50" t="s">
        <v>105</v>
      </c>
      <c r="C28" s="47">
        <v>2015</v>
      </c>
      <c r="D28" s="47">
        <v>75</v>
      </c>
      <c r="E28" s="46">
        <v>454924.12</v>
      </c>
      <c r="F28" s="10">
        <f t="shared" si="0"/>
        <v>6065.6549333333332</v>
      </c>
      <c r="G28" s="3" t="s">
        <v>4</v>
      </c>
      <c r="H28" s="1"/>
    </row>
    <row r="29" spans="1:8" x14ac:dyDescent="0.25">
      <c r="A29" s="1"/>
      <c r="B29" s="50" t="s">
        <v>112</v>
      </c>
      <c r="C29" s="47">
        <v>2015</v>
      </c>
      <c r="D29" s="47">
        <v>20</v>
      </c>
      <c r="E29" s="46">
        <v>72276.289999999994</v>
      </c>
      <c r="F29" s="10">
        <f t="shared" si="0"/>
        <v>3613.8144999999995</v>
      </c>
      <c r="G29" s="3" t="s">
        <v>4</v>
      </c>
      <c r="H29" s="1"/>
    </row>
    <row r="30" spans="1:8" x14ac:dyDescent="0.25">
      <c r="A30" s="1"/>
      <c r="B30" s="50" t="s">
        <v>113</v>
      </c>
      <c r="C30" s="47">
        <v>2015</v>
      </c>
      <c r="D30" s="47">
        <v>75</v>
      </c>
      <c r="E30" s="46">
        <v>1876171.76</v>
      </c>
      <c r="F30" s="10">
        <f t="shared" si="0"/>
        <v>25015.623466666668</v>
      </c>
      <c r="G30" s="3" t="s">
        <v>4</v>
      </c>
      <c r="H30" s="1"/>
    </row>
    <row r="31" spans="1:8" x14ac:dyDescent="0.25">
      <c r="A31" s="1"/>
      <c r="B31" s="50" t="s">
        <v>108</v>
      </c>
      <c r="C31" s="47">
        <v>2015</v>
      </c>
      <c r="D31" s="47">
        <v>75</v>
      </c>
      <c r="E31" s="46">
        <v>1305420.3999999999</v>
      </c>
      <c r="F31" s="10">
        <f t="shared" si="0"/>
        <v>17405.605333333333</v>
      </c>
      <c r="G31" s="3" t="s">
        <v>4</v>
      </c>
      <c r="H31" s="1"/>
    </row>
    <row r="32" spans="1:8" x14ac:dyDescent="0.25">
      <c r="A32" s="1"/>
      <c r="B32" s="50" t="s">
        <v>105</v>
      </c>
      <c r="C32" s="47">
        <v>2015</v>
      </c>
      <c r="D32" s="47">
        <v>75</v>
      </c>
      <c r="E32" s="46">
        <v>2811221.19</v>
      </c>
      <c r="F32" s="10">
        <f t="shared" si="0"/>
        <v>37482.949200000003</v>
      </c>
      <c r="G32" s="3" t="s">
        <v>4</v>
      </c>
      <c r="H32" s="1"/>
    </row>
    <row r="33" spans="1:8" x14ac:dyDescent="0.25">
      <c r="A33" s="1"/>
      <c r="B33" s="50" t="s">
        <v>114</v>
      </c>
      <c r="C33" s="47">
        <v>2015</v>
      </c>
      <c r="D33" s="47">
        <v>10</v>
      </c>
      <c r="E33" s="46">
        <v>158929.96</v>
      </c>
      <c r="F33" s="10">
        <f t="shared" si="0"/>
        <v>15892.995999999999</v>
      </c>
      <c r="G33" s="3" t="s">
        <v>4</v>
      </c>
      <c r="H33" s="1"/>
    </row>
    <row r="34" spans="1:8" x14ac:dyDescent="0.25">
      <c r="A34" s="1"/>
      <c r="B34" s="50" t="s">
        <v>109</v>
      </c>
      <c r="C34" s="47">
        <v>2015</v>
      </c>
      <c r="D34" s="47">
        <v>75</v>
      </c>
      <c r="E34" s="46">
        <v>58769.47</v>
      </c>
      <c r="F34" s="10">
        <f t="shared" si="0"/>
        <v>783.59293333333335</v>
      </c>
      <c r="G34" s="3" t="s">
        <v>4</v>
      </c>
      <c r="H34" s="1"/>
    </row>
    <row r="35" spans="1:8" x14ac:dyDescent="0.25">
      <c r="A35" s="1"/>
      <c r="B35" s="50" t="s">
        <v>115</v>
      </c>
      <c r="C35" s="47">
        <v>2015</v>
      </c>
      <c r="D35" s="47">
        <v>20</v>
      </c>
      <c r="E35" s="46">
        <v>2290385.38</v>
      </c>
      <c r="F35" s="10">
        <f t="shared" si="0"/>
        <v>114519.269</v>
      </c>
      <c r="G35" s="3" t="s">
        <v>4</v>
      </c>
      <c r="H35" s="1"/>
    </row>
    <row r="36" spans="1:8" x14ac:dyDescent="0.25">
      <c r="A36" s="1"/>
      <c r="B36" s="50" t="s">
        <v>107</v>
      </c>
      <c r="C36" s="47">
        <v>2015</v>
      </c>
      <c r="D36" s="47">
        <v>75</v>
      </c>
      <c r="E36" s="46">
        <v>7186617.3300000001</v>
      </c>
      <c r="F36" s="10">
        <f t="shared" si="0"/>
        <v>95821.564400000003</v>
      </c>
      <c r="G36" s="3" t="s">
        <v>4</v>
      </c>
      <c r="H36" s="1"/>
    </row>
    <row r="37" spans="1:8" x14ac:dyDescent="0.25">
      <c r="A37" s="1"/>
      <c r="B37" s="50" t="s">
        <v>105</v>
      </c>
      <c r="C37" s="47">
        <v>2015</v>
      </c>
      <c r="D37" s="47">
        <v>75</v>
      </c>
      <c r="E37" s="46">
        <v>165861.21</v>
      </c>
      <c r="F37" s="10">
        <f t="shared" si="0"/>
        <v>2211.4827999999998</v>
      </c>
      <c r="G37" s="3" t="s">
        <v>4</v>
      </c>
      <c r="H37" s="1"/>
    </row>
    <row r="38" spans="1:8" x14ac:dyDescent="0.25">
      <c r="A38" s="1"/>
      <c r="B38" s="50" t="s">
        <v>105</v>
      </c>
      <c r="C38" s="47">
        <v>2015</v>
      </c>
      <c r="D38" s="47">
        <v>75</v>
      </c>
      <c r="E38" s="46">
        <v>659141.11</v>
      </c>
      <c r="F38" s="10">
        <f t="shared" si="0"/>
        <v>8788.5481333333337</v>
      </c>
      <c r="G38" s="3" t="s">
        <v>4</v>
      </c>
      <c r="H38" s="1"/>
    </row>
    <row r="39" spans="1:8" x14ac:dyDescent="0.25">
      <c r="A39" s="1"/>
      <c r="B39" s="50" t="s">
        <v>116</v>
      </c>
      <c r="C39" s="47">
        <v>2015</v>
      </c>
      <c r="D39" s="47">
        <v>10</v>
      </c>
      <c r="E39" s="46">
        <v>108417</v>
      </c>
      <c r="F39" s="10">
        <f t="shared" si="0"/>
        <v>10841.7</v>
      </c>
      <c r="G39" s="3" t="s">
        <v>4</v>
      </c>
      <c r="H39" s="1"/>
    </row>
    <row r="40" spans="1:8" x14ac:dyDescent="0.25">
      <c r="A40" s="1"/>
      <c r="B40" s="50" t="s">
        <v>115</v>
      </c>
      <c r="C40" s="47">
        <v>2015</v>
      </c>
      <c r="D40" s="47">
        <v>20</v>
      </c>
      <c r="E40" s="46">
        <v>25550</v>
      </c>
      <c r="F40" s="10">
        <f t="shared" si="0"/>
        <v>1277.5</v>
      </c>
      <c r="G40" s="3" t="s">
        <v>4</v>
      </c>
      <c r="H40" s="1"/>
    </row>
    <row r="41" spans="1:8" x14ac:dyDescent="0.25">
      <c r="A41" s="1"/>
      <c r="B41" s="50" t="s">
        <v>115</v>
      </c>
      <c r="C41" s="47">
        <v>2015</v>
      </c>
      <c r="D41" s="47">
        <v>20</v>
      </c>
      <c r="E41" s="46">
        <v>27850</v>
      </c>
      <c r="F41" s="10">
        <f t="shared" si="0"/>
        <v>1392.5</v>
      </c>
      <c r="G41" s="3" t="s">
        <v>4</v>
      </c>
      <c r="H41" s="1"/>
    </row>
    <row r="42" spans="1:8" x14ac:dyDescent="0.25">
      <c r="A42" s="1"/>
      <c r="B42" s="50" t="s">
        <v>117</v>
      </c>
      <c r="C42" s="47">
        <v>2015</v>
      </c>
      <c r="D42" s="47">
        <v>5</v>
      </c>
      <c r="E42" s="46">
        <v>883970.24</v>
      </c>
      <c r="F42" s="10">
        <f t="shared" si="0"/>
        <v>176794.04800000001</v>
      </c>
      <c r="G42" s="3" t="s">
        <v>4</v>
      </c>
      <c r="H42" s="1"/>
    </row>
    <row r="43" spans="1:8" x14ac:dyDescent="0.25">
      <c r="A43" s="1"/>
      <c r="B43" s="50" t="s">
        <v>115</v>
      </c>
      <c r="C43" s="47">
        <v>2015</v>
      </c>
      <c r="D43" s="47">
        <v>20</v>
      </c>
      <c r="E43" s="46">
        <v>24525</v>
      </c>
      <c r="F43" s="10">
        <f t="shared" si="0"/>
        <v>1226.25</v>
      </c>
      <c r="G43" s="3" t="s">
        <v>4</v>
      </c>
      <c r="H43" s="1"/>
    </row>
    <row r="44" spans="1:8" x14ac:dyDescent="0.25">
      <c r="A44" s="1"/>
      <c r="B44" s="50" t="s">
        <v>118</v>
      </c>
      <c r="C44" s="47">
        <v>2015</v>
      </c>
      <c r="D44" s="47">
        <v>75</v>
      </c>
      <c r="E44" s="46">
        <v>51322</v>
      </c>
      <c r="F44" s="10">
        <f t="shared" si="0"/>
        <v>684.29333333333329</v>
      </c>
      <c r="G44" s="3" t="s">
        <v>4</v>
      </c>
      <c r="H44" s="1"/>
    </row>
    <row r="45" spans="1:8" x14ac:dyDescent="0.25">
      <c r="A45" s="1"/>
      <c r="B45" s="50" t="s">
        <v>112</v>
      </c>
      <c r="C45" s="47">
        <v>2015</v>
      </c>
      <c r="D45" s="47">
        <v>20</v>
      </c>
      <c r="E45" s="46">
        <v>27956.3</v>
      </c>
      <c r="F45" s="10">
        <f t="shared" si="0"/>
        <v>1397.8150000000001</v>
      </c>
      <c r="G45" s="3" t="s">
        <v>4</v>
      </c>
      <c r="H45" s="1"/>
    </row>
    <row r="46" spans="1:8" x14ac:dyDescent="0.25">
      <c r="A46" s="1"/>
      <c r="B46" s="93" t="s">
        <v>119</v>
      </c>
      <c r="C46" s="94"/>
      <c r="D46" s="94"/>
      <c r="E46" s="95"/>
      <c r="F46" s="18">
        <f>SUM(F10:F45)</f>
        <v>1059380.7568999999</v>
      </c>
      <c r="G46" s="8" t="s">
        <v>4</v>
      </c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</sheetData>
  <sheetProtection password="C6BD" sheet="1" objects="1" scenarios="1"/>
  <mergeCells count="4">
    <mergeCell ref="B46:E4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19243216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200500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19042716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1105139.97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12000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1093139.97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412000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705667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2015'!F46</f>
        <v>1059380.7568999999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1001094.5137999998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44713984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34989655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1026945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450082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1000667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37467349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329485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329485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-1370745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-13277118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-14647863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23148971</v>
      </c>
      <c r="F28" s="6" t="s">
        <v>4</v>
      </c>
      <c r="G28" s="16">
        <f>IF(E28&lt;0,0,-E28)</f>
        <v>-23148971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120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121</v>
      </c>
      <c r="C32" s="114"/>
      <c r="D32" s="115"/>
      <c r="E32" s="46">
        <v>38033939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1427428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39461367</v>
      </c>
      <c r="F35" s="6" t="s">
        <v>4</v>
      </c>
      <c r="G35" s="17">
        <f>-E35</f>
        <v>-39461367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-17896354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Tobias Bedstrup Eiberg</cp:lastModifiedBy>
  <cp:lastPrinted>2016-06-14T12:57:30Z</cp:lastPrinted>
  <dcterms:created xsi:type="dcterms:W3CDTF">2016-06-02T08:51:18Z</dcterms:created>
  <dcterms:modified xsi:type="dcterms:W3CDTF">2016-12-15T14:20:21Z</dcterms:modified>
</cp:coreProperties>
</file>