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445" yWindow="2715" windowWidth="12690" windowHeight="120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5" i="2" l="1"/>
  <c r="G10" i="9" l="1"/>
  <c r="G30" i="13"/>
  <c r="G36" i="13" s="1"/>
  <c r="F54" i="11" l="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E21" i="2" s="1"/>
  <c r="G17" i="12"/>
  <c r="E20" i="2" s="1"/>
  <c r="F11" i="11"/>
  <c r="F12" i="11"/>
  <c r="F13" i="11"/>
  <c r="F14" i="11"/>
  <c r="F55" i="11"/>
  <c r="F10" i="11"/>
  <c r="F56" i="11" s="1"/>
  <c r="G29" i="12" s="1"/>
  <c r="G13" i="10"/>
  <c r="E17" i="2" s="1"/>
  <c r="G17" i="2" s="1"/>
  <c r="G12" i="9"/>
  <c r="G14" i="9" s="1"/>
  <c r="G9" i="9"/>
  <c r="G11" i="9" s="1"/>
  <c r="G12" i="7"/>
  <c r="E9" i="2" s="1"/>
  <c r="E25" i="2"/>
  <c r="G25" i="2" s="1"/>
  <c r="E10" i="2"/>
  <c r="E28" i="13" l="1"/>
  <c r="G28" i="13" s="1"/>
  <c r="G9" i="8"/>
  <c r="G30" i="12"/>
  <c r="E22" i="2" s="1"/>
  <c r="E23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<sst xmlns="http://schemas.openxmlformats.org/spreadsheetml/2006/main" count="295" uniqueCount="130">
  <si>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</si>
  <si>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</si>
  <si>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</si>
  <si>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</si>
  <si>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</si>
  <si>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</si>
  <si>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</si>
  <si>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</si>
  <si>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</si>
  <si>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</si>
  <si>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</si>
  <si>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</si>
  <si>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</si>
  <si>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</si>
  <si>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</si>
  <si>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</si>
  <si>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</si>
  <si>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</si>
  <si>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</si>
  <si>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</si>
  <si>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</si>
  <si>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</si>
  <si>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</si>
  <si>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</si>
  <si>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</si>
  <si>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</si>
  <si>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</si>
  <si>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</si>
  <si>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</si>
  <si>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</si>
  <si>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</si>
  <si>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</si>
  <si>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</si>
  <si>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</si>
  <si>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</si>
  <si>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</si>
  <si>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</si>
  <si>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</si>
  <si>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</si>
  <si>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</si>
  <si>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</si>
  <si>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</si>
  <si>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</si>
  <si>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</si>
  <si>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</si>
  <si>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</si>
  <si>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</si>
  <si>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</si>
  <si>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</si>
  <si>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</si>
  <si>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</si>
  <si>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</si>
  <si>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</si>
  <si>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</si>
  <si>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</si>
  <si>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</si>
  <si>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</si>
  <si>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</si>
  <si>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</si>
  <si>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</si>
  <si>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</si>
  <si>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</si>
  <si>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</si>
  <si>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</si>
  <si>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</si>
  <si>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</si>
  <si>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</si>
  <si>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</si>
  <si>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</si>
  <si>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</si>
  <si>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</si>
  <si>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</si>
  <si>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</si>
  <si>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</si>
  <si>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</si>
  <si>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</si>
  <si>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</si>
  <si>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</si>
  <si>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</si>
  <si>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</si>
  <si>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</si>
  <si>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</si>
  <si>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</si>
  <si>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</si>
  <si>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</si>
  <si>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</si>
  <si>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</si>
  <si>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</si>
  <si>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</si>
  <si>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</si>
  <si>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</si>
  <si>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</si>
  <si>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</si>
  <si>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</si>
  <si>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</si>
  <si>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</si>
  <si>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</si>
  <si>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</si>
  <si>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</si>
  <si>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</si>
  <si>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</si>
  <si>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</si>
  <si>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</si>
  <si>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</si>
  <si>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</si>
  <si>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Slutafvanding, slam - lavteknologisk (slambede), SRO</t>
  </si>
  <si>
    <t>Slutafvanding, slam - lavteknologisk (slambede), Mek/EL</t>
  </si>
  <si>
    <t>Slutafvanding, slam - højteknologisk (centrifuger), Mek/El</t>
  </si>
  <si>
    <t>Sand- og fedtfang, Mek/EL</t>
  </si>
  <si>
    <t>Forafvanding, slam, Mek/EL</t>
  </si>
  <si>
    <t>Andre bygninger (tekniske installationer, målere mv.)</t>
  </si>
  <si>
    <t>Sand- og fedtfang, Kontruktioner</t>
  </si>
  <si>
    <t>Administrationbygninger</t>
  </si>
  <si>
    <t>Arbejdsplads</t>
  </si>
  <si>
    <t>Køretøjer, personbil</t>
  </si>
  <si>
    <t>Køretøjer, små lastvogne (&lt; 3.500 kg.)</t>
  </si>
  <si>
    <t>Køretøjer, entreprenørmaskiner</t>
  </si>
  <si>
    <t>Indløb med riste, Mek/EL</t>
  </si>
  <si>
    <t>Pumpestationer i brønde (&lt; 6,25 m2), Mek/EL</t>
  </si>
  <si>
    <t>Pumpestationer i brønde (&lt; 6,25 m2), Konstruktioner</t>
  </si>
  <si>
    <t>Pumpeinstallation Miljøklasse A (300-600 l/s) - Mek/EL</t>
  </si>
  <si>
    <t>Pumpeinstallation Miljøklasse A (100-300 l/s) - Mek/EL</t>
  </si>
  <si>
    <t xml:space="preserve">Ledningsnet ≤ Ø 200 mm </t>
  </si>
  <si>
    <t>Beluftningstanke,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</si>
  <si>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</si>
  <si>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</si>
  <si>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</si>
  <si>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</si>
  <si>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Tilbagebetaling af vejbidrag</t>
  </si>
  <si>
    <t>Tillæg til 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</si>
</sst>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127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109325617.48063464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2508698.5067853797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271464.67967826332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1379269.083673442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107674883.71728294</v>
      </c>
      <c r="F13" s="38" t="s">
        <v>4</v>
      </c>
      <c r="G13" s="37">
        <f>E13</f>
        <v>107674883.71728294</v>
      </c>
      <c r="H13" s="38" t="s">
        <v>4</v>
      </c>
      <c r="I13" s="20"/>
    </row>
    <row r="14" spans="1:9" x14ac:dyDescent="0.25">
      <c r="A14" s="20"/>
      <c r="B14" s="81" t="s">
        <v>128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129</v>
      </c>
      <c r="C15" s="79"/>
      <c r="D15" s="80"/>
      <c r="E15" s="45">
        <v>2683954.9700000002</v>
      </c>
      <c r="F15" s="38" t="s">
        <v>4</v>
      </c>
      <c r="G15" s="37">
        <f>E15</f>
        <v>2683954.9700000002</v>
      </c>
      <c r="H15" s="38" t="s">
        <v>4</v>
      </c>
      <c r="I15" s="20"/>
    </row>
    <row r="16" spans="1:9" x14ac:dyDescent="0.25">
      <c r="A16" s="20"/>
      <c r="B16" s="81" t="s">
        <v>29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8" t="s">
        <v>102</v>
      </c>
      <c r="C17" s="79"/>
      <c r="D17" s="80"/>
      <c r="E17" s="37">
        <f>'Fane 6. Hist. over el. underdæk'!G13</f>
        <v>659108</v>
      </c>
      <c r="F17" s="38" t="s">
        <v>4</v>
      </c>
      <c r="G17" s="37">
        <f>E17</f>
        <v>659108</v>
      </c>
      <c r="H17" s="38" t="s">
        <v>4</v>
      </c>
      <c r="I17" s="20"/>
    </row>
    <row r="18" spans="1:9" x14ac:dyDescent="0.25">
      <c r="A18" s="20"/>
      <c r="B18" s="81" t="s">
        <v>25</v>
      </c>
      <c r="C18" s="82"/>
      <c r="D18" s="82"/>
      <c r="E18" s="82"/>
      <c r="F18" s="82"/>
      <c r="G18" s="82"/>
      <c r="H18" s="83"/>
      <c r="I18" s="20"/>
    </row>
    <row r="19" spans="1:9" x14ac:dyDescent="0.25">
      <c r="A19" s="20"/>
      <c r="B19" s="75" t="s">
        <v>32</v>
      </c>
      <c r="C19" s="76"/>
      <c r="D19" s="77"/>
      <c r="E19" s="31">
        <f>'Fane 8. Korrektion af PL2015'!G11</f>
        <v>1128964</v>
      </c>
      <c r="F19" s="28" t="s">
        <v>4</v>
      </c>
      <c r="G19" s="39"/>
      <c r="H19" s="30"/>
      <c r="I19" s="20"/>
    </row>
    <row r="20" spans="1:9" x14ac:dyDescent="0.25">
      <c r="A20" s="20"/>
      <c r="B20" s="75" t="s">
        <v>33</v>
      </c>
      <c r="C20" s="76"/>
      <c r="D20" s="77"/>
      <c r="E20" s="31">
        <f>'Fane 8. Korrektion af PL2015'!G17</f>
        <v>-491941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75" t="s">
        <v>92</v>
      </c>
      <c r="C21" s="76"/>
      <c r="D21" s="77"/>
      <c r="E21" s="31">
        <f>'Fane 8. Korrektion af PL2015'!G23</f>
        <v>0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75" t="s">
        <v>34</v>
      </c>
      <c r="C22" s="76"/>
      <c r="D22" s="77"/>
      <c r="E22" s="31">
        <f>'Fane 8. Korrektion af PL2015'!G30</f>
        <v>1414952.7333333334</v>
      </c>
      <c r="F22" s="28" t="s">
        <v>4</v>
      </c>
      <c r="G22" s="35"/>
      <c r="H22" s="36"/>
      <c r="I22" s="20"/>
    </row>
    <row r="23" spans="1:9" x14ac:dyDescent="0.25">
      <c r="A23" s="20"/>
      <c r="B23" s="78" t="s">
        <v>35</v>
      </c>
      <c r="C23" s="79"/>
      <c r="D23" s="80"/>
      <c r="E23" s="37">
        <f>SUM(E19:E22)</f>
        <v>2051975.7333333334</v>
      </c>
      <c r="F23" s="38" t="s">
        <v>4</v>
      </c>
      <c r="G23" s="37">
        <f>E23</f>
        <v>2051975.7333333334</v>
      </c>
      <c r="H23" s="38" t="s">
        <v>4</v>
      </c>
      <c r="I23" s="20"/>
    </row>
    <row r="24" spans="1:9" x14ac:dyDescent="0.25">
      <c r="A24" s="20"/>
      <c r="B24" s="81" t="s">
        <v>30</v>
      </c>
      <c r="C24" s="82"/>
      <c r="D24" s="82"/>
      <c r="E24" s="82"/>
      <c r="F24" s="82"/>
      <c r="G24" s="82"/>
      <c r="H24" s="83"/>
      <c r="I24" s="20"/>
    </row>
    <row r="25" spans="1:9" x14ac:dyDescent="0.25">
      <c r="A25" s="20"/>
      <c r="B25" s="78" t="s">
        <v>31</v>
      </c>
      <c r="C25" s="79"/>
      <c r="D25" s="80"/>
      <c r="E25" s="37">
        <f>'Fane 9. Kontrol af PL2015'!G36</f>
        <v>7427990</v>
      </c>
      <c r="F25" s="38" t="s">
        <v>4</v>
      </c>
      <c r="G25" s="37">
        <f>E25</f>
        <v>7427990</v>
      </c>
      <c r="H25" s="38" t="s">
        <v>4</v>
      </c>
      <c r="I25" s="20"/>
    </row>
    <row r="26" spans="1:9" x14ac:dyDescent="0.25">
      <c r="A26" s="20"/>
      <c r="B26" s="81" t="s">
        <v>36</v>
      </c>
      <c r="C26" s="82"/>
      <c r="D26" s="82"/>
      <c r="E26" s="82"/>
      <c r="F26" s="83"/>
      <c r="G26" s="40">
        <f>G13+G15+G17+G23+G25</f>
        <v>120497912.42061627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26:F26"/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9:D19"/>
    <mergeCell ref="B23:D23"/>
    <mergeCell ref="B14:H14"/>
    <mergeCell ref="B15:D15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1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37361020.276276477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69455898.697572798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2508698.5067853797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109325617.48063464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106816918.97384927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0.25414015147237379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271464.67967826332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37361020.276276477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747220.40552552952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69455898.697572798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632048.67814791249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1379269.083673442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6804348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4167916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2636432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659108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227341</v>
      </c>
      <c r="F10" s="10">
        <f>E10/D10</f>
        <v>22734.1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4086170</v>
      </c>
      <c r="F11" s="10">
        <f t="shared" ref="F11:F55" si="0">E11/D11</f>
        <v>204308.5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2386486</v>
      </c>
      <c r="F12" s="10">
        <f t="shared" si="0"/>
        <v>119324.3</v>
      </c>
      <c r="G12" s="3" t="s">
        <v>4</v>
      </c>
      <c r="H12" s="1"/>
    </row>
    <row r="13" spans="1:8" x14ac:dyDescent="0.25">
      <c r="A13" s="1"/>
      <c r="B13" s="50" t="s">
        <v>105</v>
      </c>
      <c r="C13" s="47">
        <v>2015</v>
      </c>
      <c r="D13" s="47">
        <v>10</v>
      </c>
      <c r="E13" s="46">
        <v>16871</v>
      </c>
      <c r="F13" s="10">
        <f t="shared" si="0"/>
        <v>1687.1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20</v>
      </c>
      <c r="E14" s="46">
        <v>739209</v>
      </c>
      <c r="F14" s="10">
        <f t="shared" si="0"/>
        <v>36960.449999999997</v>
      </c>
      <c r="G14" s="3" t="s">
        <v>4</v>
      </c>
      <c r="H14" s="1"/>
    </row>
    <row r="15" spans="1:8" x14ac:dyDescent="0.25">
      <c r="A15" s="1"/>
      <c r="B15" s="50" t="s">
        <v>106</v>
      </c>
      <c r="C15" s="47">
        <v>2015</v>
      </c>
      <c r="D15" s="47">
        <v>20</v>
      </c>
      <c r="E15" s="46">
        <v>346748</v>
      </c>
      <c r="F15" s="10">
        <f t="shared" si="0"/>
        <v>17337.400000000001</v>
      </c>
      <c r="G15" s="3" t="s">
        <v>4</v>
      </c>
      <c r="H15" s="1"/>
    </row>
    <row r="16" spans="1:8" x14ac:dyDescent="0.25">
      <c r="A16" s="1"/>
      <c r="B16" s="50" t="s">
        <v>109</v>
      </c>
      <c r="C16" s="47">
        <v>2015</v>
      </c>
      <c r="D16" s="47">
        <v>20</v>
      </c>
      <c r="E16" s="46">
        <v>347289</v>
      </c>
      <c r="F16" s="10">
        <f t="shared" si="0"/>
        <v>17364.45</v>
      </c>
      <c r="G16" s="3" t="s">
        <v>4</v>
      </c>
      <c r="H16" s="1"/>
    </row>
    <row r="17" spans="1:8" x14ac:dyDescent="0.25">
      <c r="A17" s="1"/>
      <c r="B17" s="50" t="s">
        <v>110</v>
      </c>
      <c r="C17" s="47">
        <v>2015</v>
      </c>
      <c r="D17" s="47">
        <v>75</v>
      </c>
      <c r="E17" s="46">
        <v>63602</v>
      </c>
      <c r="F17" s="10">
        <f t="shared" si="0"/>
        <v>848.02666666666664</v>
      </c>
      <c r="G17" s="3" t="s">
        <v>4</v>
      </c>
      <c r="H17" s="1"/>
    </row>
    <row r="18" spans="1:8" x14ac:dyDescent="0.25">
      <c r="A18" s="1"/>
      <c r="B18" s="50" t="s">
        <v>111</v>
      </c>
      <c r="C18" s="47">
        <v>2015</v>
      </c>
      <c r="D18" s="47">
        <v>60</v>
      </c>
      <c r="E18" s="46">
        <v>51929</v>
      </c>
      <c r="F18" s="10">
        <f t="shared" si="0"/>
        <v>865.48333333333335</v>
      </c>
      <c r="G18" s="3" t="s">
        <v>4</v>
      </c>
      <c r="H18" s="1"/>
    </row>
    <row r="19" spans="1:8" x14ac:dyDescent="0.25">
      <c r="A19" s="1"/>
      <c r="B19" s="50" t="s">
        <v>112</v>
      </c>
      <c r="C19" s="47">
        <v>2015</v>
      </c>
      <c r="D19" s="47">
        <v>75</v>
      </c>
      <c r="E19" s="46">
        <v>224488</v>
      </c>
      <c r="F19" s="10">
        <f t="shared" si="0"/>
        <v>2993.1733333333332</v>
      </c>
      <c r="G19" s="3" t="s">
        <v>4</v>
      </c>
      <c r="H19" s="1"/>
    </row>
    <row r="20" spans="1:8" x14ac:dyDescent="0.25">
      <c r="A20" s="1"/>
      <c r="B20" s="50" t="s">
        <v>113</v>
      </c>
      <c r="C20" s="47">
        <v>2015</v>
      </c>
      <c r="D20" s="47">
        <v>5</v>
      </c>
      <c r="E20" s="46">
        <v>199270</v>
      </c>
      <c r="F20" s="10">
        <f t="shared" si="0"/>
        <v>39854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5</v>
      </c>
      <c r="E21" s="46">
        <v>30000</v>
      </c>
      <c r="F21" s="10">
        <f t="shared" si="0"/>
        <v>6000</v>
      </c>
      <c r="G21" s="3" t="s">
        <v>4</v>
      </c>
      <c r="H21" s="1"/>
    </row>
    <row r="22" spans="1:8" x14ac:dyDescent="0.25">
      <c r="A22" s="1"/>
      <c r="B22" s="50" t="s">
        <v>115</v>
      </c>
      <c r="C22" s="47">
        <v>2015</v>
      </c>
      <c r="D22" s="47">
        <v>5</v>
      </c>
      <c r="E22" s="46">
        <v>35000</v>
      </c>
      <c r="F22" s="10">
        <f t="shared" si="0"/>
        <v>7000</v>
      </c>
      <c r="G22" s="3" t="s">
        <v>4</v>
      </c>
      <c r="H22" s="1"/>
    </row>
    <row r="23" spans="1:8" x14ac:dyDescent="0.25">
      <c r="A23" s="1"/>
      <c r="B23" s="50" t="s">
        <v>116</v>
      </c>
      <c r="C23" s="47">
        <v>2015</v>
      </c>
      <c r="D23" s="47">
        <v>5</v>
      </c>
      <c r="E23" s="46">
        <v>18000</v>
      </c>
      <c r="F23" s="10">
        <f t="shared" si="0"/>
        <v>3600</v>
      </c>
      <c r="G23" s="3" t="s">
        <v>4</v>
      </c>
      <c r="H23" s="1"/>
    </row>
    <row r="24" spans="1:8" x14ac:dyDescent="0.25">
      <c r="A24" s="1"/>
      <c r="B24" s="50" t="s">
        <v>115</v>
      </c>
      <c r="C24" s="47">
        <v>2015</v>
      </c>
      <c r="D24" s="47">
        <v>5</v>
      </c>
      <c r="E24" s="46">
        <v>210000</v>
      </c>
      <c r="F24" s="10">
        <f t="shared" si="0"/>
        <v>42000</v>
      </c>
      <c r="G24" s="3" t="s">
        <v>4</v>
      </c>
      <c r="H24" s="1"/>
    </row>
    <row r="25" spans="1:8" x14ac:dyDescent="0.25">
      <c r="A25" s="1"/>
      <c r="B25" s="50" t="s">
        <v>115</v>
      </c>
      <c r="C25" s="47">
        <v>2015</v>
      </c>
      <c r="D25" s="47">
        <v>5</v>
      </c>
      <c r="E25" s="46">
        <v>275000</v>
      </c>
      <c r="F25" s="10">
        <f t="shared" si="0"/>
        <v>55000</v>
      </c>
      <c r="G25" s="3" t="s">
        <v>4</v>
      </c>
      <c r="H25" s="1"/>
    </row>
    <row r="26" spans="1:8" x14ac:dyDescent="0.25">
      <c r="A26" s="1"/>
      <c r="B26" s="50" t="s">
        <v>116</v>
      </c>
      <c r="C26" s="47">
        <v>2015</v>
      </c>
      <c r="D26" s="47">
        <v>5</v>
      </c>
      <c r="E26" s="46">
        <v>25583</v>
      </c>
      <c r="F26" s="10">
        <f t="shared" si="0"/>
        <v>5116.6000000000004</v>
      </c>
      <c r="G26" s="3" t="s">
        <v>4</v>
      </c>
      <c r="H26" s="1"/>
    </row>
    <row r="27" spans="1:8" x14ac:dyDescent="0.25">
      <c r="A27" s="1"/>
      <c r="B27" s="50" t="s">
        <v>115</v>
      </c>
      <c r="C27" s="47">
        <v>2015</v>
      </c>
      <c r="D27" s="47">
        <v>5</v>
      </c>
      <c r="E27" s="46">
        <v>87984</v>
      </c>
      <c r="F27" s="10">
        <f t="shared" si="0"/>
        <v>17596.8</v>
      </c>
      <c r="G27" s="3" t="s">
        <v>4</v>
      </c>
      <c r="H27" s="1"/>
    </row>
    <row r="28" spans="1:8" x14ac:dyDescent="0.25">
      <c r="A28" s="1"/>
      <c r="B28" s="50" t="s">
        <v>117</v>
      </c>
      <c r="C28" s="47">
        <v>2015</v>
      </c>
      <c r="D28" s="47">
        <v>20</v>
      </c>
      <c r="E28" s="46">
        <v>55099</v>
      </c>
      <c r="F28" s="10">
        <f t="shared" si="0"/>
        <v>2754.95</v>
      </c>
      <c r="G28" s="3" t="s">
        <v>4</v>
      </c>
      <c r="H28" s="1"/>
    </row>
    <row r="29" spans="1:8" x14ac:dyDescent="0.25">
      <c r="A29" s="1"/>
      <c r="B29" s="50" t="s">
        <v>117</v>
      </c>
      <c r="C29" s="47">
        <v>2015</v>
      </c>
      <c r="D29" s="47">
        <v>20</v>
      </c>
      <c r="E29" s="46">
        <v>111724</v>
      </c>
      <c r="F29" s="10">
        <f t="shared" si="0"/>
        <v>5586.2</v>
      </c>
      <c r="G29" s="3" t="s">
        <v>4</v>
      </c>
      <c r="H29" s="1"/>
    </row>
    <row r="30" spans="1:8" x14ac:dyDescent="0.25">
      <c r="A30" s="1"/>
      <c r="B30" s="50" t="s">
        <v>118</v>
      </c>
      <c r="C30" s="47">
        <v>2015</v>
      </c>
      <c r="D30" s="47">
        <v>20</v>
      </c>
      <c r="E30" s="46">
        <v>152814</v>
      </c>
      <c r="F30" s="10">
        <f t="shared" si="0"/>
        <v>7640.7</v>
      </c>
      <c r="G30" s="3" t="s">
        <v>4</v>
      </c>
      <c r="H30" s="1"/>
    </row>
    <row r="31" spans="1:8" x14ac:dyDescent="0.25">
      <c r="A31" s="1"/>
      <c r="B31" s="50" t="s">
        <v>118</v>
      </c>
      <c r="C31" s="47">
        <v>2015</v>
      </c>
      <c r="D31" s="47">
        <v>20</v>
      </c>
      <c r="E31" s="46">
        <v>60132</v>
      </c>
      <c r="F31" s="10">
        <f t="shared" si="0"/>
        <v>3006.6</v>
      </c>
      <c r="G31" s="3" t="s">
        <v>4</v>
      </c>
      <c r="H31" s="1"/>
    </row>
    <row r="32" spans="1:8" x14ac:dyDescent="0.25">
      <c r="A32" s="1"/>
      <c r="B32" s="50" t="s">
        <v>118</v>
      </c>
      <c r="C32" s="47">
        <v>2015</v>
      </c>
      <c r="D32" s="47">
        <v>20</v>
      </c>
      <c r="E32" s="46">
        <v>69413</v>
      </c>
      <c r="F32" s="10">
        <f t="shared" si="0"/>
        <v>3470.65</v>
      </c>
      <c r="G32" s="3" t="s">
        <v>4</v>
      </c>
      <c r="H32" s="1"/>
    </row>
    <row r="33" spans="1:8" x14ac:dyDescent="0.25">
      <c r="A33" s="1"/>
      <c r="B33" s="50" t="s">
        <v>119</v>
      </c>
      <c r="C33" s="47">
        <v>2015</v>
      </c>
      <c r="D33" s="47">
        <v>50</v>
      </c>
      <c r="E33" s="46">
        <v>94614</v>
      </c>
      <c r="F33" s="10">
        <f t="shared" si="0"/>
        <v>1892.28</v>
      </c>
      <c r="G33" s="3" t="s">
        <v>4</v>
      </c>
      <c r="H33" s="1"/>
    </row>
    <row r="34" spans="1:8" x14ac:dyDescent="0.25">
      <c r="A34" s="1"/>
      <c r="B34" s="50" t="s">
        <v>118</v>
      </c>
      <c r="C34" s="47">
        <v>2015</v>
      </c>
      <c r="D34" s="47">
        <v>20</v>
      </c>
      <c r="E34" s="46">
        <v>51325</v>
      </c>
      <c r="F34" s="10">
        <f t="shared" si="0"/>
        <v>2566.25</v>
      </c>
      <c r="G34" s="3" t="s">
        <v>4</v>
      </c>
      <c r="H34" s="1"/>
    </row>
    <row r="35" spans="1:8" x14ac:dyDescent="0.25">
      <c r="A35" s="1"/>
      <c r="B35" s="50" t="s">
        <v>119</v>
      </c>
      <c r="C35" s="47">
        <v>2015</v>
      </c>
      <c r="D35" s="47">
        <v>50</v>
      </c>
      <c r="E35" s="46">
        <v>63890</v>
      </c>
      <c r="F35" s="10">
        <f t="shared" si="0"/>
        <v>1277.8</v>
      </c>
      <c r="G35" s="3" t="s">
        <v>4</v>
      </c>
      <c r="H35" s="1"/>
    </row>
    <row r="36" spans="1:8" x14ac:dyDescent="0.25">
      <c r="A36" s="1"/>
      <c r="B36" s="50" t="s">
        <v>120</v>
      </c>
      <c r="C36" s="47">
        <v>2015</v>
      </c>
      <c r="D36" s="47">
        <v>20</v>
      </c>
      <c r="E36" s="46">
        <v>7212994</v>
      </c>
      <c r="F36" s="10">
        <f t="shared" si="0"/>
        <v>360649.7</v>
      </c>
      <c r="G36" s="3" t="s">
        <v>4</v>
      </c>
      <c r="H36" s="1"/>
    </row>
    <row r="37" spans="1:8" x14ac:dyDescent="0.25">
      <c r="A37" s="1"/>
      <c r="B37" s="50" t="s">
        <v>121</v>
      </c>
      <c r="C37" s="47">
        <v>2015</v>
      </c>
      <c r="D37" s="47">
        <v>20</v>
      </c>
      <c r="E37" s="46">
        <v>399122</v>
      </c>
      <c r="F37" s="10">
        <f t="shared" si="0"/>
        <v>19956.099999999999</v>
      </c>
      <c r="G37" s="3" t="s">
        <v>4</v>
      </c>
      <c r="H37" s="1"/>
    </row>
    <row r="38" spans="1:8" x14ac:dyDescent="0.25">
      <c r="A38" s="1"/>
      <c r="B38" s="50" t="s">
        <v>122</v>
      </c>
      <c r="C38" s="47">
        <v>2015</v>
      </c>
      <c r="D38" s="47">
        <v>75</v>
      </c>
      <c r="E38" s="46">
        <v>3506210</v>
      </c>
      <c r="F38" s="10">
        <f t="shared" si="0"/>
        <v>46749.466666666667</v>
      </c>
      <c r="G38" s="3" t="s">
        <v>4</v>
      </c>
      <c r="H38" s="1"/>
    </row>
    <row r="39" spans="1:8" x14ac:dyDescent="0.25">
      <c r="A39" s="1"/>
      <c r="B39" s="50" t="s">
        <v>122</v>
      </c>
      <c r="C39" s="47">
        <v>2015</v>
      </c>
      <c r="D39" s="47">
        <v>75</v>
      </c>
      <c r="E39" s="46">
        <v>701024</v>
      </c>
      <c r="F39" s="10">
        <f t="shared" si="0"/>
        <v>9346.9866666666658</v>
      </c>
      <c r="G39" s="3" t="s">
        <v>4</v>
      </c>
      <c r="H39" s="1"/>
    </row>
    <row r="40" spans="1:8" x14ac:dyDescent="0.25">
      <c r="A40" s="1"/>
      <c r="B40" s="50" t="s">
        <v>122</v>
      </c>
      <c r="C40" s="47">
        <v>2015</v>
      </c>
      <c r="D40" s="47">
        <v>75</v>
      </c>
      <c r="E40" s="46">
        <v>148335</v>
      </c>
      <c r="F40" s="10">
        <f t="shared" si="0"/>
        <v>1977.8</v>
      </c>
      <c r="G40" s="3" t="s">
        <v>4</v>
      </c>
      <c r="H40" s="1"/>
    </row>
    <row r="41" spans="1:8" x14ac:dyDescent="0.25">
      <c r="A41" s="1"/>
      <c r="B41" s="50" t="s">
        <v>122</v>
      </c>
      <c r="C41" s="47">
        <v>2015</v>
      </c>
      <c r="D41" s="47">
        <v>75</v>
      </c>
      <c r="E41" s="46">
        <v>13254130</v>
      </c>
      <c r="F41" s="10">
        <f t="shared" si="0"/>
        <v>176721.73333333334</v>
      </c>
      <c r="G41" s="3" t="s">
        <v>4</v>
      </c>
      <c r="H41" s="1"/>
    </row>
    <row r="42" spans="1:8" x14ac:dyDescent="0.25">
      <c r="A42" s="1"/>
      <c r="B42" s="50" t="s">
        <v>122</v>
      </c>
      <c r="C42" s="47">
        <v>2015</v>
      </c>
      <c r="D42" s="47">
        <v>75</v>
      </c>
      <c r="E42" s="46">
        <v>177345</v>
      </c>
      <c r="F42" s="10">
        <f t="shared" si="0"/>
        <v>2364.6</v>
      </c>
      <c r="G42" s="3" t="s">
        <v>4</v>
      </c>
      <c r="H42" s="1"/>
    </row>
    <row r="43" spans="1:8" x14ac:dyDescent="0.25">
      <c r="A43" s="1"/>
      <c r="B43" s="50" t="s">
        <v>122</v>
      </c>
      <c r="C43" s="47">
        <v>2015</v>
      </c>
      <c r="D43" s="47">
        <v>75</v>
      </c>
      <c r="E43" s="46">
        <v>3453065</v>
      </c>
      <c r="F43" s="10">
        <f t="shared" si="0"/>
        <v>46040.866666666669</v>
      </c>
      <c r="G43" s="3" t="s">
        <v>4</v>
      </c>
      <c r="H43" s="1"/>
    </row>
    <row r="44" spans="1:8" x14ac:dyDescent="0.25">
      <c r="A44" s="1"/>
      <c r="B44" s="50" t="s">
        <v>122</v>
      </c>
      <c r="C44" s="47">
        <v>2015</v>
      </c>
      <c r="D44" s="47">
        <v>75</v>
      </c>
      <c r="E44" s="46">
        <v>3671668</v>
      </c>
      <c r="F44" s="10">
        <f t="shared" si="0"/>
        <v>48955.573333333334</v>
      </c>
      <c r="G44" s="3" t="s">
        <v>4</v>
      </c>
      <c r="H44" s="1"/>
    </row>
    <row r="45" spans="1:8" x14ac:dyDescent="0.25">
      <c r="A45" s="1"/>
      <c r="B45" s="50" t="s">
        <v>122</v>
      </c>
      <c r="C45" s="47">
        <v>2015</v>
      </c>
      <c r="D45" s="47">
        <v>75</v>
      </c>
      <c r="E45" s="46">
        <v>851637</v>
      </c>
      <c r="F45" s="10">
        <f t="shared" si="0"/>
        <v>11355.16</v>
      </c>
      <c r="G45" s="3" t="s">
        <v>4</v>
      </c>
      <c r="H45" s="1"/>
    </row>
    <row r="46" spans="1:8" x14ac:dyDescent="0.25">
      <c r="A46" s="1"/>
      <c r="B46" s="50" t="s">
        <v>122</v>
      </c>
      <c r="C46" s="47">
        <v>2015</v>
      </c>
      <c r="D46" s="47">
        <v>75</v>
      </c>
      <c r="E46" s="46">
        <v>133413</v>
      </c>
      <c r="F46" s="10">
        <f t="shared" si="0"/>
        <v>1778.84</v>
      </c>
      <c r="G46" s="3" t="s">
        <v>4</v>
      </c>
      <c r="H46" s="1"/>
    </row>
    <row r="47" spans="1:8" x14ac:dyDescent="0.25">
      <c r="A47" s="1"/>
      <c r="B47" s="50" t="s">
        <v>122</v>
      </c>
      <c r="C47" s="47">
        <v>2015</v>
      </c>
      <c r="D47" s="47">
        <v>75</v>
      </c>
      <c r="E47" s="46">
        <v>290473</v>
      </c>
      <c r="F47" s="10">
        <f t="shared" si="0"/>
        <v>3872.9733333333334</v>
      </c>
      <c r="G47" s="3" t="s">
        <v>4</v>
      </c>
      <c r="H47" s="1"/>
    </row>
    <row r="48" spans="1:8" x14ac:dyDescent="0.25">
      <c r="A48" s="1"/>
      <c r="B48" s="50" t="s">
        <v>122</v>
      </c>
      <c r="C48" s="47">
        <v>2015</v>
      </c>
      <c r="D48" s="47">
        <v>75</v>
      </c>
      <c r="E48" s="46">
        <v>575000</v>
      </c>
      <c r="F48" s="10">
        <f t="shared" si="0"/>
        <v>7666.666666666667</v>
      </c>
      <c r="G48" s="3" t="s">
        <v>4</v>
      </c>
      <c r="H48" s="1"/>
    </row>
    <row r="49" spans="1:8" x14ac:dyDescent="0.25">
      <c r="A49" s="1"/>
      <c r="B49" s="50" t="s">
        <v>122</v>
      </c>
      <c r="C49" s="47">
        <v>2015</v>
      </c>
      <c r="D49" s="47">
        <v>75</v>
      </c>
      <c r="E49" s="46">
        <v>217187</v>
      </c>
      <c r="F49" s="10">
        <f t="shared" si="0"/>
        <v>2895.8266666666668</v>
      </c>
      <c r="G49" s="3" t="s">
        <v>4</v>
      </c>
      <c r="H49" s="1"/>
    </row>
    <row r="50" spans="1:8" x14ac:dyDescent="0.25">
      <c r="A50" s="1"/>
      <c r="B50" s="50" t="s">
        <v>122</v>
      </c>
      <c r="C50" s="47">
        <v>2015</v>
      </c>
      <c r="D50" s="47">
        <v>75</v>
      </c>
      <c r="E50" s="46">
        <v>257801</v>
      </c>
      <c r="F50" s="10">
        <f t="shared" si="0"/>
        <v>3437.3466666666668</v>
      </c>
      <c r="G50" s="3" t="s">
        <v>4</v>
      </c>
      <c r="H50" s="1"/>
    </row>
    <row r="51" spans="1:8" x14ac:dyDescent="0.25">
      <c r="A51" s="1"/>
      <c r="B51" s="50" t="s">
        <v>122</v>
      </c>
      <c r="C51" s="47">
        <v>2015</v>
      </c>
      <c r="D51" s="47">
        <v>75</v>
      </c>
      <c r="E51" s="46">
        <v>5936686</v>
      </c>
      <c r="F51" s="10">
        <f t="shared" si="0"/>
        <v>79155.813333333339</v>
      </c>
      <c r="G51" s="3" t="s">
        <v>4</v>
      </c>
      <c r="H51" s="1"/>
    </row>
    <row r="52" spans="1:8" x14ac:dyDescent="0.25">
      <c r="A52" s="1"/>
      <c r="B52" s="50" t="s">
        <v>123</v>
      </c>
      <c r="C52" s="47">
        <v>2015</v>
      </c>
      <c r="D52" s="47">
        <v>20</v>
      </c>
      <c r="E52" s="46">
        <v>115284</v>
      </c>
      <c r="F52" s="10">
        <f t="shared" si="0"/>
        <v>5764.2</v>
      </c>
      <c r="G52" s="3" t="s">
        <v>4</v>
      </c>
      <c r="H52" s="1"/>
    </row>
    <row r="53" spans="1:8" x14ac:dyDescent="0.25">
      <c r="A53" s="1"/>
      <c r="B53" s="50" t="s">
        <v>121</v>
      </c>
      <c r="C53" s="47">
        <v>2015</v>
      </c>
      <c r="D53" s="47">
        <v>10</v>
      </c>
      <c r="E53" s="46">
        <v>50274</v>
      </c>
      <c r="F53" s="10">
        <f t="shared" si="0"/>
        <v>5027.3999999999996</v>
      </c>
      <c r="G53" s="3" t="s">
        <v>4</v>
      </c>
      <c r="H53" s="1"/>
    </row>
    <row r="54" spans="1:8" x14ac:dyDescent="0.25">
      <c r="A54" s="1"/>
      <c r="B54" s="50" t="s">
        <v>119</v>
      </c>
      <c r="C54" s="47">
        <v>2015</v>
      </c>
      <c r="D54" s="47">
        <v>20</v>
      </c>
      <c r="E54" s="46">
        <v>36048</v>
      </c>
      <c r="F54" s="10">
        <f t="shared" si="0"/>
        <v>1802.4</v>
      </c>
      <c r="G54" s="3" t="s">
        <v>4</v>
      </c>
      <c r="H54" s="1"/>
    </row>
    <row r="55" spans="1:8" x14ac:dyDescent="0.25">
      <c r="A55" s="1"/>
      <c r="B55" s="50" t="s">
        <v>118</v>
      </c>
      <c r="C55" s="47">
        <v>2015</v>
      </c>
      <c r="D55" s="47">
        <v>20</v>
      </c>
      <c r="E55" s="46">
        <v>117752</v>
      </c>
      <c r="F55" s="10">
        <f t="shared" si="0"/>
        <v>5887.6</v>
      </c>
      <c r="G55" s="3" t="s">
        <v>4</v>
      </c>
      <c r="H55" s="1"/>
    </row>
    <row r="56" spans="1:8" x14ac:dyDescent="0.25">
      <c r="A56" s="1"/>
      <c r="B56" s="93" t="s">
        <v>124</v>
      </c>
      <c r="C56" s="94"/>
      <c r="D56" s="94"/>
      <c r="E56" s="95"/>
      <c r="F56" s="18">
        <f>SUM(F10:F55)</f>
        <v>1470192.8666666667</v>
      </c>
      <c r="G56" s="8" t="s">
        <v>4</v>
      </c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</sheetData>
  <sheetProtection password="C6BD" sheet="1" objects="1" scenarios="1"/>
  <mergeCells count="4">
    <mergeCell ref="B56:E5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2650467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1521503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1128964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516059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1008000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-491941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749300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776133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2015'!F56</f>
        <v>1470192.8666666667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1414952.7333333334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110021610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55379834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5515439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5045898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1797483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67738654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1687370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53600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1740970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-6000000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-44896125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-50896125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18583499</v>
      </c>
      <c r="F28" s="6" t="s">
        <v>4</v>
      </c>
      <c r="G28" s="16">
        <f>IF(E28&lt;0,0,-E28)</f>
        <v>-18583499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126</v>
      </c>
      <c r="C32" s="114"/>
      <c r="D32" s="115"/>
      <c r="E32" s="46">
        <v>80939309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3070812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84010121</v>
      </c>
      <c r="F35" s="6" t="s">
        <v>4</v>
      </c>
      <c r="G35" s="17">
        <f>-E35</f>
        <v>-84010121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7427990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2016-12-13T11:06:31Z</dcterms:modified>
</cp:coreProperties>
</file>