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9" i="4" l="1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C26" i="8" l="1"/>
  <c r="C24" i="8"/>
  <c r="E31" i="19" l="1"/>
  <c r="C36" i="19" l="1"/>
  <c r="E36" i="19" s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C14" i="16"/>
  <c r="C8" i="8" s="1"/>
  <c r="E29" i="19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1" i="7" s="1"/>
  <c r="C9" i="12" l="1"/>
  <c r="C11" i="12" s="1"/>
  <c r="C32" i="8" s="1"/>
  <c r="E32" i="8" s="1"/>
  <c r="C9" i="13" l="1"/>
  <c r="F8" i="2" l="1"/>
  <c r="F8" i="7"/>
  <c r="F10" i="7" s="1"/>
  <c r="F25" i="2" l="1"/>
  <c r="C9" i="10" s="1"/>
  <c r="C15" i="11" l="1"/>
  <c r="C29" i="8" s="1"/>
  <c r="C15" i="13"/>
  <c r="C27" i="8" s="1"/>
  <c r="C15" i="4"/>
  <c r="C25" i="8" s="1"/>
  <c r="C23" i="3"/>
  <c r="C23" i="8" s="1"/>
  <c r="F12" i="7"/>
  <c r="C18" i="8" s="1"/>
  <c r="C17" i="3"/>
  <c r="C22" i="8" s="1"/>
  <c r="C11" i="3"/>
  <c r="C21" i="8" s="1"/>
  <c r="C10" i="10"/>
  <c r="C17" i="8" s="1"/>
  <c r="F27" i="2"/>
  <c r="C16" i="8" s="1"/>
  <c r="C19" i="8" s="1"/>
  <c r="E19" i="8" s="1"/>
  <c r="C30" i="8" l="1"/>
  <c r="E30" i="8" s="1"/>
  <c r="E36" i="8" s="1"/>
  <c r="A1" i="8"/>
  <c r="E38" i="8" l="1"/>
</calcChain>
</file>

<file path=xl/sharedStrings.xml><?xml version="1.0" encoding="utf-8"?>
<sst xmlns="http://schemas.openxmlformats.org/spreadsheetml/2006/main" count="430" uniqueCount="214">
  <si>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</si>
  <si>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</si>
  <si>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</si>
  <si>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</si>
  <si>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</si>
  <si>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</si>
  <si>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</si>
  <si>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</si>
  <si>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</si>
  <si>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</si>
  <si>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</si>
  <si>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</si>
  <si>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</si>
  <si>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</si>
  <si>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</si>
  <si>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</si>
  <si>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</si>
  <si>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</si>
  <si>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</si>
  <si>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</si>
  <si>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</si>
  <si>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</si>
  <si>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</si>
  <si>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</si>
  <si>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</si>
  <si>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</si>
  <si>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</si>
  <si>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</si>
  <si>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</si>
  <si>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</si>
  <si>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</si>
  <si>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</si>
  <si>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</si>
  <si>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</si>
  <si>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</si>
  <si>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</si>
  <si>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</si>
  <si>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</si>
  <si>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</si>
  <si>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</si>
  <si>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</si>
  <si>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</si>
  <si>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</si>
  <si>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</si>
  <si>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</si>
  <si>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</si>
  <si>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</si>
  <si>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</si>
  <si>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</si>
  <si>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</si>
  <si>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</si>
  <si>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</si>
  <si>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</si>
  <si>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</si>
  <si>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</si>
  <si>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</si>
  <si>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</si>
  <si>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</si>
  <si>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</si>
  <si>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</si>
  <si>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</si>
  <si>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</si>
  <si>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</si>
  <si>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</si>
  <si>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</si>
  <si>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</si>
  <si>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</si>
  <si>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</si>
  <si>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</si>
  <si>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</si>
  <si>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</si>
  <si>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</si>
  <si>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</si>
  <si>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</si>
  <si>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</si>
  <si>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</si>
  <si>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</si>
  <si>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</si>
  <si>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</si>
  <si>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</si>
  <si>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</si>
  <si>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</si>
  <si>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</si>
  <si>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</si>
  <si>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</si>
  <si>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</si>
  <si>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</si>
  <si>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</si>
  <si>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</si>
  <si>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</si>
  <si>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</si>
  <si>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</si>
  <si>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</si>
  <si>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</si>
  <si>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</si>
  <si>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</si>
  <si>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</si>
  <si>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</si>
  <si>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</si>
  <si>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</si>
  <si>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</si>
  <si>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</si>
  <si>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</si>
  <si>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</si>
  <si>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</si>
  <si>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</si>
  <si>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</si>
  <si>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</si>
  <si>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</si>
  <si>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</si>
  <si>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</si>
  <si>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</si>
  <si>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</si>
  <si>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</si>
  <si>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</si>
  <si>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</si>
  <si>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</si>
  <si>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</si>
  <si>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</si>
  <si>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</si>
  <si>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</si>
  <si>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</si>
  <si>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</si>
  <si>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</si>
  <si>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</si>
  <si>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</si>
  <si>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</si>
  <si>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</si>
  <si>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</si>
  <si>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</si>
  <si>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</si>
  <si>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</si>
  <si>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</si>
  <si>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</si>
  <si>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</si>
  <si>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</si>
  <si>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</si>
  <si>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</si>
  <si>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</si>
  <si>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</si>
  <si>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</si>
  <si>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</si>
  <si>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</si>
  <si>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</si>
  <si>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</si>
  <si>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</si>
  <si>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</si>
  <si>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</si>
  <si>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</si>
  <si>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</si>
  <si>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</si>
  <si>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</si>
  <si>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</si>
  <si>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</si>
  <si>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</si>
  <si>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</si>
  <si>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</si>
  <si>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</si>
  <si>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</si>
  <si>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</si>
  <si>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</si>
  <si>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</si>
  <si>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</si>
  <si>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</si>
  <si>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</si>
  <si>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</si>
  <si>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</si>
  <si>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</si>
  <si>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</si>
  <si>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</si>
  <si>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</si>
  <si>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</si>
  <si>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</si>
  <si>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</si>
  <si>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</si>
  <si>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</si>
  <si>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</si>
  <si>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</si>
  <si>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</si>
  <si>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</si>
  <si>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</si>
  <si>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</si>
  <si>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</si>
  <si>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</si>
  <si>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</si>
  <si>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</si>
  <si>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</si>
  <si>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</si>
  <si>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Sand- og fedtfang, SRO</t>
  </si>
  <si>
    <t>Pumpestationer i brønde (&lt; 6,25 m2), SRO</t>
  </si>
  <si>
    <t>Værksteder, garager</t>
  </si>
  <si>
    <t>Sand- og fedtfang, Mek/EL</t>
  </si>
  <si>
    <t xml:space="preserve">Ø 200 mm &lt; Ledningsnet ≤ Ø 500 mm </t>
  </si>
  <si>
    <t>Brønde</t>
  </si>
  <si>
    <t>Overbygning</t>
  </si>
  <si>
    <t>Pumpestationer i brønde (&lt; 6,25 m2), Mek/EL</t>
  </si>
  <si>
    <t>Køretøjer, entreprenørmaskiner</t>
  </si>
  <si>
    <t>Køretøjer, små lastvogne (&lt; 3.500 kg.)</t>
  </si>
  <si>
    <t>2014</t>
  </si>
  <si>
    <t>10</t>
  </si>
  <si>
    <t>75</t>
  </si>
  <si>
    <t>20</t>
  </si>
  <si>
    <t>5</t>
  </si>
  <si>
    <t>Rottefælder</t>
  </si>
  <si>
    <t>Regnmåler</t>
  </si>
  <si>
    <t>Kemikaliedoseringsanlæg</t>
  </si>
  <si>
    <t>Rottebekæmpelse</t>
  </si>
  <si>
    <t>SMS-tjeneste</t>
  </si>
  <si>
    <t>Ejendomsskatter</t>
  </si>
  <si>
    <t>Spildevandsafgift</t>
  </si>
  <si>
    <t>Køb af ydelser og produkter, der er omfattet af prisloftreguleringen, hos et andet selskab</t>
  </si>
  <si>
    <t>Sorø Spildevand AS</t>
  </si>
  <si>
    <t>S088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</si>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</sst>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212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Sorø Spildevand AS</v>
      </c>
      <c r="B1" s="56"/>
      <c r="C1" s="56"/>
      <c r="D1" s="56"/>
      <c r="E1" s="56"/>
    </row>
    <row r="2" spans="1:5" x14ac:dyDescent="0.25">
      <c r="A2" s="222" t="str">
        <f>'1. Forside'!A2</f>
        <v>S088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206</v>
      </c>
      <c r="C7" s="51">
        <v>140000</v>
      </c>
      <c r="D7" s="191" t="s">
        <v>0</v>
      </c>
      <c r="E7" s="56"/>
    </row>
    <row r="8" spans="1:5" x14ac:dyDescent="0.25">
      <c r="A8" s="56"/>
      <c r="B8" s="213" t="s">
        <v>207</v>
      </c>
      <c r="C8" s="51">
        <v>9538</v>
      </c>
      <c r="D8" s="191" t="s">
        <v>0</v>
      </c>
      <c r="E8" s="56"/>
    </row>
    <row r="9" spans="1:5" x14ac:dyDescent="0.25">
      <c r="A9" s="56"/>
      <c r="B9" s="54" t="s">
        <v>36</v>
      </c>
      <c r="C9" s="55">
        <f>SUM(C7:C8)</f>
        <v>149538</v>
      </c>
      <c r="D9" s="192" t="s">
        <v>0</v>
      </c>
      <c r="E9" s="56"/>
    </row>
    <row r="10" spans="1:5" x14ac:dyDescent="0.25">
      <c r="A10" s="56"/>
      <c r="B10" s="56"/>
      <c r="C10" s="183"/>
      <c r="D10" s="56"/>
      <c r="E10" s="56"/>
    </row>
    <row r="11" spans="1:5" x14ac:dyDescent="0.25">
      <c r="A11" s="56"/>
      <c r="B11" s="56"/>
      <c r="C11" s="183"/>
      <c r="D11" s="56"/>
      <c r="E11" s="56"/>
    </row>
    <row r="12" spans="1:5" ht="27.2" customHeight="1" x14ac:dyDescent="0.25">
      <c r="A12" s="56"/>
      <c r="B12" s="20" t="s">
        <v>151</v>
      </c>
      <c r="C12" s="193"/>
      <c r="D12" s="190"/>
      <c r="E12" s="56"/>
    </row>
    <row r="13" spans="1:5" ht="16.7" customHeight="1" x14ac:dyDescent="0.25">
      <c r="A13" s="56"/>
      <c r="B13" s="108" t="s">
        <v>152</v>
      </c>
      <c r="C13" s="19">
        <v>130074</v>
      </c>
      <c r="D13" s="153" t="s">
        <v>0</v>
      </c>
      <c r="E13" s="56"/>
    </row>
    <row r="14" spans="1:5" ht="16.7" customHeight="1" x14ac:dyDescent="0.25">
      <c r="A14" s="56"/>
      <c r="B14" s="108" t="s">
        <v>153</v>
      </c>
      <c r="C14" s="40">
        <v>250000</v>
      </c>
      <c r="D14" s="153" t="s">
        <v>0</v>
      </c>
      <c r="E14" s="56"/>
    </row>
    <row r="15" spans="1:5" x14ac:dyDescent="0.25">
      <c r="A15" s="56"/>
      <c r="B15" s="28" t="s">
        <v>154</v>
      </c>
      <c r="C15" s="55">
        <f>C13-C14</f>
        <v>-119926</v>
      </c>
      <c r="D15" s="155" t="s">
        <v>0</v>
      </c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hidden="1" x14ac:dyDescent="0.25">
      <c r="B19" s="195"/>
      <c r="E19" s="196"/>
    </row>
    <row r="20" spans="1:5" ht="15.75" hidden="1" x14ac:dyDescent="0.25">
      <c r="B20" s="196"/>
      <c r="C20" s="196"/>
    </row>
    <row r="21" spans="1:5" ht="15.75" hidden="1" x14ac:dyDescent="0.25">
      <c r="B21" s="196"/>
      <c r="E21" s="196"/>
    </row>
    <row r="22" spans="1:5" ht="15.75" hidden="1" x14ac:dyDescent="0.25">
      <c r="B22" s="196"/>
      <c r="D22" s="196"/>
    </row>
    <row r="23" spans="1:5" ht="15.75" hidden="1" x14ac:dyDescent="0.25">
      <c r="B23" s="196"/>
      <c r="C23" s="196"/>
    </row>
    <row r="24" spans="1:5" ht="15.75" hidden="1" x14ac:dyDescent="0.25">
      <c r="B24" s="196"/>
      <c r="C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5"/>
      <c r="C28" s="195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5"/>
    </row>
    <row r="64" spans="2:2" hidden="1" x14ac:dyDescent="0.25"/>
    <row r="65" spans="1:5" hidden="1" x14ac:dyDescent="0.25"/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Sorø Spildevand AS</v>
      </c>
      <c r="B1" s="26"/>
      <c r="C1" s="26"/>
      <c r="D1" s="26"/>
      <c r="E1" s="26"/>
    </row>
    <row r="2" spans="1:5" x14ac:dyDescent="0.25">
      <c r="A2" s="223" t="str">
        <f>'1. Forside'!A2</f>
        <v>S088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Sorø Spildevand AS</v>
      </c>
      <c r="B1" s="26"/>
      <c r="C1" s="26"/>
      <c r="D1" s="26"/>
      <c r="E1" s="26"/>
    </row>
    <row r="2" spans="1:5" x14ac:dyDescent="0.25">
      <c r="A2" s="223" t="str">
        <f>'1. Forside'!A2</f>
        <v>S088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2361667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116380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2245287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2055830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1950000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105830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Sorø Spildevand AS</v>
      </c>
      <c r="B1" s="26"/>
      <c r="C1" s="26"/>
      <c r="D1" s="26"/>
      <c r="E1" s="26"/>
    </row>
    <row r="2" spans="1:5" x14ac:dyDescent="0.25">
      <c r="A2" s="223" t="str">
        <f>'1. Forside'!A2</f>
        <v>S088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-81416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649777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-731193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-146238.6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Sorø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S088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55532032.32819511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27027853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1797301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838751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854833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30518738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413122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28000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441122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1802789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-2230435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-14457570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-8071221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-499782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-93900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-25352908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7409741</v>
      </c>
      <c r="D27" s="79" t="s">
        <v>0</v>
      </c>
      <c r="E27" s="10">
        <f>IF(C27&lt;0,0,-C27)</f>
        <v>-7409741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43823691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43823691</v>
      </c>
      <c r="D36" s="79" t="s">
        <v>0</v>
      </c>
      <c r="E36" s="10">
        <f>-C36</f>
        <v>-43823691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4298600.32819511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Sorø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S088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0</v>
      </c>
      <c r="F7" s="224" t="s">
        <v>0</v>
      </c>
      <c r="G7" s="225">
        <v>1802789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1802789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Sorø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S088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18038385.639675841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-68545.865430768201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-901919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17067920.774245072</v>
      </c>
      <c r="D13" s="79" t="s">
        <v>0</v>
      </c>
      <c r="E13" s="6">
        <f>C13</f>
        <v>17067920.774245072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25511496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213</v>
      </c>
      <c r="C16" s="14">
        <f>'6. Gennemførte investeringer'!F27</f>
        <v>2732503.4866666663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869841.64666666649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investeringer'!F12</f>
        <v>983333.33333333326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30097174.466666665</v>
      </c>
      <c r="D19" s="79" t="s">
        <v>0</v>
      </c>
      <c r="E19" s="8">
        <f>C19</f>
        <v>30097174.466666665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1028500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72400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-492801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servicemål'!C9</f>
        <v>149538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servicemål'!C15</f>
        <v>-119926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2245287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105830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2988828</v>
      </c>
      <c r="D30" s="79" t="s">
        <v>0</v>
      </c>
      <c r="E30" s="6">
        <f>C30</f>
        <v>2988828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-146238.6</v>
      </c>
      <c r="D32" s="79" t="s">
        <v>0</v>
      </c>
      <c r="E32" s="10">
        <f>C32</f>
        <v>-146238.6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4298600.32819511</v>
      </c>
      <c r="D34" s="79" t="s">
        <v>0</v>
      </c>
      <c r="E34" s="12">
        <f>C34</f>
        <v>4298600.32819511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54306284.969106846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1005569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54.005528182657628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Sorø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S088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18038385.639675841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18038385.639675841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18038385.639675841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-68545.865430768201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Sorø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S088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10871735.025032628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17969839.774245072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18038385.639675841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4684568.7506238157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901919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Sorø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S088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1135812646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25511496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25511496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5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Sorø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S088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198</v>
      </c>
      <c r="D8" s="31" t="s">
        <v>199</v>
      </c>
      <c r="E8" s="32">
        <v>54921</v>
      </c>
      <c r="F8" s="34">
        <f t="shared" ref="F8" si="0">E8/D8</f>
        <v>5492.1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198</v>
      </c>
      <c r="D9" s="31" t="s">
        <v>199</v>
      </c>
      <c r="E9" s="32">
        <v>184319</v>
      </c>
      <c r="F9" s="34">
        <f t="shared" ref="F9:F24" si="1">E9/D9</f>
        <v>18431.900000000001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198</v>
      </c>
      <c r="D10" s="31" t="s">
        <v>200</v>
      </c>
      <c r="E10" s="32">
        <v>114198</v>
      </c>
      <c r="F10" s="34">
        <f t="shared" si="1"/>
        <v>1522.64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198</v>
      </c>
      <c r="D11" s="31" t="s">
        <v>201</v>
      </c>
      <c r="E11" s="32">
        <v>305359</v>
      </c>
      <c r="F11" s="34">
        <f t="shared" si="1"/>
        <v>15267.95</v>
      </c>
      <c r="G11" s="35" t="s">
        <v>0</v>
      </c>
      <c r="H11" s="26"/>
    </row>
    <row r="12" spans="1:8" s="150" customFormat="1" x14ac:dyDescent="0.25">
      <c r="A12" s="26"/>
      <c r="B12" s="29" t="s">
        <v>188</v>
      </c>
      <c r="C12" s="30" t="s">
        <v>198</v>
      </c>
      <c r="D12" s="31" t="s">
        <v>199</v>
      </c>
      <c r="E12" s="32">
        <v>16139</v>
      </c>
      <c r="F12" s="34">
        <f t="shared" si="1"/>
        <v>1613.9</v>
      </c>
      <c r="G12" s="35" t="s">
        <v>0</v>
      </c>
      <c r="H12" s="26"/>
    </row>
    <row r="13" spans="1:8" s="150" customFormat="1" x14ac:dyDescent="0.25">
      <c r="A13" s="26"/>
      <c r="B13" s="29" t="s">
        <v>191</v>
      </c>
      <c r="C13" s="30" t="s">
        <v>198</v>
      </c>
      <c r="D13" s="31" t="s">
        <v>201</v>
      </c>
      <c r="E13" s="32">
        <v>893636</v>
      </c>
      <c r="F13" s="34">
        <f t="shared" si="1"/>
        <v>44681.8</v>
      </c>
      <c r="G13" s="35" t="s">
        <v>0</v>
      </c>
      <c r="H13" s="26"/>
    </row>
    <row r="14" spans="1:8" s="150" customFormat="1" x14ac:dyDescent="0.25">
      <c r="A14" s="26"/>
      <c r="B14" s="29" t="s">
        <v>192</v>
      </c>
      <c r="C14" s="30" t="s">
        <v>198</v>
      </c>
      <c r="D14" s="31" t="s">
        <v>200</v>
      </c>
      <c r="E14" s="32">
        <v>13672630</v>
      </c>
      <c r="F14" s="34">
        <f t="shared" si="1"/>
        <v>182301.73333333334</v>
      </c>
      <c r="G14" s="35" t="s">
        <v>0</v>
      </c>
      <c r="H14" s="26"/>
    </row>
    <row r="15" spans="1:8" s="150" customFormat="1" x14ac:dyDescent="0.25">
      <c r="A15" s="26"/>
      <c r="B15" s="29" t="s">
        <v>193</v>
      </c>
      <c r="C15" s="30" t="s">
        <v>198</v>
      </c>
      <c r="D15" s="31" t="s">
        <v>200</v>
      </c>
      <c r="E15" s="32">
        <v>7721759</v>
      </c>
      <c r="F15" s="34">
        <f t="shared" si="1"/>
        <v>102956.78666666667</v>
      </c>
      <c r="G15" s="35" t="s">
        <v>0</v>
      </c>
      <c r="H15" s="26"/>
    </row>
    <row r="16" spans="1:8" s="150" customFormat="1" x14ac:dyDescent="0.25">
      <c r="A16" s="26"/>
      <c r="B16" s="29" t="s">
        <v>194</v>
      </c>
      <c r="C16" s="30" t="s">
        <v>198</v>
      </c>
      <c r="D16" s="31" t="s">
        <v>200</v>
      </c>
      <c r="E16" s="32">
        <v>185491</v>
      </c>
      <c r="F16" s="34">
        <f t="shared" si="1"/>
        <v>2473.2133333333331</v>
      </c>
      <c r="G16" s="35" t="s">
        <v>0</v>
      </c>
      <c r="H16" s="26"/>
    </row>
    <row r="17" spans="1:8" s="150" customFormat="1" x14ac:dyDescent="0.25">
      <c r="A17" s="26"/>
      <c r="B17" s="29" t="s">
        <v>195</v>
      </c>
      <c r="C17" s="30" t="s">
        <v>198</v>
      </c>
      <c r="D17" s="31" t="s">
        <v>201</v>
      </c>
      <c r="E17" s="32">
        <v>5165628</v>
      </c>
      <c r="F17" s="34">
        <f t="shared" si="1"/>
        <v>258281.4</v>
      </c>
      <c r="G17" s="35" t="s">
        <v>0</v>
      </c>
      <c r="H17" s="26"/>
    </row>
    <row r="18" spans="1:8" s="150" customFormat="1" x14ac:dyDescent="0.25">
      <c r="A18" s="26"/>
      <c r="B18" s="29" t="s">
        <v>203</v>
      </c>
      <c r="C18" s="30" t="s">
        <v>198</v>
      </c>
      <c r="D18" s="31" t="s">
        <v>202</v>
      </c>
      <c r="E18" s="32">
        <v>47462</v>
      </c>
      <c r="F18" s="34">
        <f t="shared" si="1"/>
        <v>9492.4</v>
      </c>
      <c r="G18" s="35" t="s">
        <v>0</v>
      </c>
      <c r="H18" s="26"/>
    </row>
    <row r="19" spans="1:8" s="150" customFormat="1" x14ac:dyDescent="0.25">
      <c r="A19" s="26"/>
      <c r="B19" s="29" t="s">
        <v>204</v>
      </c>
      <c r="C19" s="30" t="s">
        <v>198</v>
      </c>
      <c r="D19" s="31" t="s">
        <v>202</v>
      </c>
      <c r="E19" s="32">
        <v>57991</v>
      </c>
      <c r="F19" s="34">
        <f t="shared" si="1"/>
        <v>11598.2</v>
      </c>
      <c r="G19" s="35" t="s">
        <v>0</v>
      </c>
      <c r="H19" s="26"/>
    </row>
    <row r="20" spans="1:8" s="150" customFormat="1" x14ac:dyDescent="0.25">
      <c r="A20" s="26"/>
      <c r="B20" s="29" t="s">
        <v>196</v>
      </c>
      <c r="C20" s="30" t="s">
        <v>198</v>
      </c>
      <c r="D20" s="31" t="s">
        <v>202</v>
      </c>
      <c r="E20" s="32">
        <v>26526</v>
      </c>
      <c r="F20" s="34">
        <f t="shared" si="1"/>
        <v>5305.2</v>
      </c>
      <c r="G20" s="35" t="s">
        <v>0</v>
      </c>
      <c r="H20" s="26"/>
    </row>
    <row r="21" spans="1:8" s="150" customFormat="1" x14ac:dyDescent="0.25">
      <c r="A21" s="26"/>
      <c r="B21" s="29" t="s">
        <v>196</v>
      </c>
      <c r="C21" s="30" t="s">
        <v>198</v>
      </c>
      <c r="D21" s="31" t="s">
        <v>202</v>
      </c>
      <c r="E21" s="32">
        <v>84336</v>
      </c>
      <c r="F21" s="34">
        <f t="shared" si="1"/>
        <v>16867.2</v>
      </c>
      <c r="G21" s="35" t="s">
        <v>0</v>
      </c>
      <c r="H21" s="26"/>
    </row>
    <row r="22" spans="1:8" s="150" customFormat="1" x14ac:dyDescent="0.25">
      <c r="A22" s="26"/>
      <c r="B22" s="29" t="s">
        <v>205</v>
      </c>
      <c r="C22" s="30" t="s">
        <v>198</v>
      </c>
      <c r="D22" s="31" t="s">
        <v>202</v>
      </c>
      <c r="E22" s="32">
        <v>304892</v>
      </c>
      <c r="F22" s="34">
        <f t="shared" si="1"/>
        <v>60978.400000000001</v>
      </c>
      <c r="G22" s="35" t="s">
        <v>0</v>
      </c>
      <c r="H22" s="26"/>
    </row>
    <row r="23" spans="1:8" s="150" customFormat="1" x14ac:dyDescent="0.25">
      <c r="A23" s="26"/>
      <c r="B23" s="29" t="s">
        <v>197</v>
      </c>
      <c r="C23" s="30" t="s">
        <v>198</v>
      </c>
      <c r="D23" s="31" t="s">
        <v>202</v>
      </c>
      <c r="E23" s="32">
        <v>177400</v>
      </c>
      <c r="F23" s="34">
        <f t="shared" si="1"/>
        <v>35480</v>
      </c>
      <c r="G23" s="35" t="s">
        <v>0</v>
      </c>
      <c r="H23" s="26"/>
    </row>
    <row r="24" spans="1:8" s="150" customFormat="1" x14ac:dyDescent="0.25">
      <c r="A24" s="26"/>
      <c r="B24" s="29" t="s">
        <v>197</v>
      </c>
      <c r="C24" s="30" t="s">
        <v>198</v>
      </c>
      <c r="D24" s="31" t="s">
        <v>202</v>
      </c>
      <c r="E24" s="32">
        <v>424215</v>
      </c>
      <c r="F24" s="34">
        <f t="shared" si="1"/>
        <v>84843</v>
      </c>
      <c r="G24" s="35" t="s">
        <v>0</v>
      </c>
      <c r="H24" s="26"/>
    </row>
    <row r="25" spans="1:8" s="150" customFormat="1" x14ac:dyDescent="0.25">
      <c r="A25" s="26"/>
      <c r="B25" s="23" t="s">
        <v>72</v>
      </c>
      <c r="C25" s="160"/>
      <c r="D25" s="160"/>
      <c r="E25" s="160"/>
      <c r="F25" s="36">
        <f>SUM(F8:F24)</f>
        <v>857587.82333333325</v>
      </c>
      <c r="G25" s="37" t="s">
        <v>0</v>
      </c>
      <c r="H25" s="26"/>
    </row>
    <row r="26" spans="1:8" s="150" customFormat="1" x14ac:dyDescent="0.25">
      <c r="A26" s="26"/>
      <c r="B26" s="107" t="s">
        <v>136</v>
      </c>
      <c r="C26" s="161"/>
      <c r="D26" s="161"/>
      <c r="E26" s="161"/>
      <c r="F26" s="66">
        <v>1874915.6633333333</v>
      </c>
      <c r="G26" s="37" t="s">
        <v>0</v>
      </c>
      <c r="H26" s="26"/>
    </row>
    <row r="27" spans="1:8" s="150" customFormat="1" x14ac:dyDescent="0.25">
      <c r="A27" s="26"/>
      <c r="B27" s="39" t="s">
        <v>69</v>
      </c>
      <c r="C27" s="162"/>
      <c r="D27" s="162"/>
      <c r="E27" s="163"/>
      <c r="F27" s="38">
        <f>F25+F26</f>
        <v>2732503.4866666663</v>
      </c>
      <c r="G27" s="38" t="s">
        <v>0</v>
      </c>
      <c r="H27" s="26"/>
    </row>
    <row r="28" spans="1:8" s="150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50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50" customFormat="1" x14ac:dyDescent="0.25">
      <c r="A30" s="26"/>
      <c r="B30" s="26"/>
      <c r="C30" s="26"/>
      <c r="D30" s="26"/>
      <c r="E30" s="26"/>
      <c r="F30" s="26"/>
      <c r="G30" s="26"/>
      <c r="H30" s="26"/>
    </row>
    <row r="31" spans="1:8" s="150" customFormat="1" hidden="1" x14ac:dyDescent="0.25"/>
    <row r="32" spans="1:8" s="150" customFormat="1" hidden="1" x14ac:dyDescent="0.25"/>
    <row r="33" s="150" customFormat="1" hidden="1" x14ac:dyDescent="0.25"/>
    <row r="34" s="150" customFormat="1" ht="14.45" hidden="1" customHeight="1" x14ac:dyDescent="0.25"/>
    <row r="35" s="150" customFormat="1" ht="14.4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Sorø Spildevand AS</v>
      </c>
      <c r="B1" s="164"/>
      <c r="C1" s="164"/>
      <c r="D1" s="164"/>
      <c r="E1" s="164"/>
    </row>
    <row r="2" spans="1:5" x14ac:dyDescent="0.25">
      <c r="A2" s="1" t="str">
        <f>'1. Forside'!A2</f>
        <v>S088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418667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426667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investeringer'!F25</f>
        <v>857587.82333333325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869841.64666666649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Sorø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S088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192</v>
      </c>
      <c r="C8" s="30">
        <v>2015</v>
      </c>
      <c r="D8" s="31">
        <v>75</v>
      </c>
      <c r="E8" s="32">
        <v>25850000</v>
      </c>
      <c r="F8" s="45">
        <f>E8/D8</f>
        <v>344666.66666666669</v>
      </c>
      <c r="G8" s="35" t="s">
        <v>0</v>
      </c>
      <c r="H8" s="26"/>
    </row>
    <row r="9" spans="1:8" s="150" customFormat="1" x14ac:dyDescent="0.25">
      <c r="A9" s="26"/>
      <c r="B9" s="29" t="s">
        <v>192</v>
      </c>
      <c r="C9" s="30">
        <v>2016</v>
      </c>
      <c r="D9" s="31">
        <v>75</v>
      </c>
      <c r="E9" s="32">
        <v>47900000</v>
      </c>
      <c r="F9" s="45">
        <f t="shared" ref="F9" si="0">E9/D9</f>
        <v>638666.66666666663</v>
      </c>
      <c r="G9" s="35" t="s">
        <v>0</v>
      </c>
      <c r="H9" s="26"/>
    </row>
    <row r="10" spans="1:8" s="150" customFormat="1" x14ac:dyDescent="0.25">
      <c r="A10" s="26"/>
      <c r="B10" s="109" t="s">
        <v>73</v>
      </c>
      <c r="C10" s="167"/>
      <c r="D10" s="168"/>
      <c r="E10" s="169"/>
      <c r="F10" s="46">
        <f>SUMIF(C8:C9,"2015",F8:F9)</f>
        <v>344666.66666666669</v>
      </c>
      <c r="G10" s="47" t="s">
        <v>0</v>
      </c>
      <c r="H10" s="26"/>
    </row>
    <row r="11" spans="1:8" s="150" customFormat="1" x14ac:dyDescent="0.25">
      <c r="A11" s="26"/>
      <c r="B11" s="107" t="s">
        <v>134</v>
      </c>
      <c r="C11" s="170"/>
      <c r="D11" s="171"/>
      <c r="E11" s="172"/>
      <c r="F11" s="46">
        <f>SUMIF(C8:C9,"2016",F8:F9)</f>
        <v>638666.66666666663</v>
      </c>
      <c r="G11" s="47" t="s">
        <v>0</v>
      </c>
      <c r="H11" s="26"/>
    </row>
    <row r="12" spans="1:8" s="150" customFormat="1" x14ac:dyDescent="0.25">
      <c r="A12" s="26"/>
      <c r="B12" s="50" t="s">
        <v>36</v>
      </c>
      <c r="C12" s="173"/>
      <c r="D12" s="174"/>
      <c r="E12" s="174"/>
      <c r="F12" s="48">
        <f>F10+F11</f>
        <v>983333.33333333326</v>
      </c>
      <c r="G12" s="49" t="s">
        <v>0</v>
      </c>
      <c r="H12" s="26"/>
    </row>
    <row r="13" spans="1:8" s="150" customFormat="1" x14ac:dyDescent="0.25">
      <c r="A13" s="26"/>
      <c r="B13" s="26"/>
      <c r="C13" s="166"/>
      <c r="D13" s="26"/>
      <c r="E13" s="26"/>
      <c r="F13" s="26"/>
      <c r="G13" s="26"/>
      <c r="H13" s="26"/>
    </row>
    <row r="14" spans="1:8" s="150" customFormat="1" x14ac:dyDescent="0.25">
      <c r="A14" s="26"/>
      <c r="B14" s="26"/>
      <c r="C14" s="166"/>
      <c r="D14" s="26"/>
      <c r="E14" s="26"/>
      <c r="F14" s="26"/>
      <c r="G14" s="26"/>
      <c r="H14" s="26"/>
    </row>
    <row r="15" spans="1:8" s="150" customFormat="1" x14ac:dyDescent="0.25">
      <c r="A15" s="26"/>
      <c r="B15" s="26"/>
      <c r="C15" s="166"/>
      <c r="D15" s="26"/>
      <c r="E15" s="26"/>
      <c r="F15" s="175"/>
      <c r="G15" s="175"/>
      <c r="H15" s="26"/>
    </row>
    <row r="16" spans="1:8" s="150" customFormat="1" hidden="1" x14ac:dyDescent="0.25">
      <c r="C16" s="176"/>
    </row>
    <row r="17" spans="3:3" s="150" customFormat="1" hidden="1" x14ac:dyDescent="0.25">
      <c r="C17" s="176"/>
    </row>
    <row r="18" spans="3:3" s="150" customFormat="1" hidden="1" x14ac:dyDescent="0.25">
      <c r="C18" s="176"/>
    </row>
    <row r="19" spans="3:3" s="150" customFormat="1" hidden="1" x14ac:dyDescent="0.25">
      <c r="C19" s="176"/>
    </row>
    <row r="20" spans="3:3" s="150" customFormat="1" hidden="1" x14ac:dyDescent="0.25">
      <c r="C20" s="176"/>
    </row>
    <row r="21" spans="3:3" s="150" customFormat="1" hidden="1" x14ac:dyDescent="0.25">
      <c r="C21" s="176"/>
    </row>
    <row r="22" spans="3:3" s="150" customFormat="1" hidden="1" x14ac:dyDescent="0.25">
      <c r="C22" s="176"/>
    </row>
    <row r="23" spans="3:3" s="150" customFormat="1" hidden="1" x14ac:dyDescent="0.25">
      <c r="C23" s="176"/>
    </row>
    <row r="24" spans="3:3" s="150" customFormat="1" hidden="1" x14ac:dyDescent="0.25">
      <c r="C24" s="176"/>
    </row>
    <row r="25" spans="3:3" s="150" customFormat="1" hidden="1" x14ac:dyDescent="0.25">
      <c r="C25" s="176"/>
    </row>
    <row r="26" spans="3:3" s="150" customFormat="1" hidden="1" x14ac:dyDescent="0.25">
      <c r="C26" s="176"/>
    </row>
    <row r="27" spans="3:3" s="150" customFormat="1" hidden="1" x14ac:dyDescent="0.25">
      <c r="C27" s="176"/>
    </row>
    <row r="28" spans="3:3" s="150" customFormat="1" hidden="1" x14ac:dyDescent="0.25">
      <c r="C28" s="176"/>
    </row>
    <row r="29" spans="3:3" s="150" customFormat="1" hidden="1" x14ac:dyDescent="0.25">
      <c r="C29" s="176"/>
    </row>
    <row r="30" spans="3:3" s="150" customFormat="1" hidden="1" x14ac:dyDescent="0.25">
      <c r="C30" s="176"/>
    </row>
    <row r="31" spans="3:3" s="150" customFormat="1" hidden="1" x14ac:dyDescent="0.25">
      <c r="C31" s="176"/>
    </row>
    <row r="32" spans="3:3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t="12" hidden="1" customHeight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Sorø Spildevand AS</v>
      </c>
      <c r="B1" s="56"/>
      <c r="C1" s="56"/>
      <c r="D1" s="178"/>
      <c r="E1" s="56"/>
    </row>
    <row r="2" spans="1:5" x14ac:dyDescent="0.25">
      <c r="A2" s="222" t="str">
        <f>'1. Forside'!A2</f>
        <v>S088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32500</v>
      </c>
      <c r="D7" s="182" t="s">
        <v>0</v>
      </c>
      <c r="E7" s="56"/>
    </row>
    <row r="8" spans="1:5" x14ac:dyDescent="0.25">
      <c r="A8" s="56"/>
      <c r="B8" s="207" t="s">
        <v>208</v>
      </c>
      <c r="C8" s="51">
        <v>147000</v>
      </c>
      <c r="D8" s="182" t="s">
        <v>0</v>
      </c>
      <c r="E8" s="56"/>
    </row>
    <row r="9" spans="1:5" x14ac:dyDescent="0.25">
      <c r="A9" s="56"/>
      <c r="B9" s="207" t="s">
        <v>209</v>
      </c>
      <c r="C9" s="51">
        <v>642000</v>
      </c>
      <c r="D9" s="182" t="s">
        <v>0</v>
      </c>
      <c r="E9" s="56"/>
    </row>
    <row r="10" spans="1:5" x14ac:dyDescent="0.25">
      <c r="A10" s="56"/>
      <c r="B10" s="207" t="s">
        <v>210</v>
      </c>
      <c r="C10" s="51">
        <v>207000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1028500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37600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34800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72400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680679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1173480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-492801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2015-08-24T09:14:32Z</cp:lastPrinted>
  <dcterms:created xsi:type="dcterms:W3CDTF">2014-01-17T08:54:17Z</dcterms:created>
  <dcterms:modified xsi:type="dcterms:W3CDTF">2015-09-17T15:59:57Z</dcterms:modified>
</cp:coreProperties>
</file>