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77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state="hidden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C26" i="8" l="1"/>
  <c r="E31" i="19" l="1"/>
  <c r="C36" i="19" l="1"/>
  <c r="E36" i="19" s="1"/>
  <c r="F25" i="7" l="1"/>
  <c r="C26" i="19" l="1"/>
  <c r="C17" i="19"/>
  <c r="A2" i="16" l="1"/>
  <c r="A2" i="15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C12" i="8"/>
  <c r="A2" i="8"/>
  <c r="A2" i="4"/>
  <c r="C9" i="9" l="1"/>
  <c r="C15" i="8" s="1"/>
  <c r="C14" i="16"/>
  <c r="C8" i="8" s="1"/>
  <c r="E29" i="19"/>
  <c r="C13" i="15"/>
  <c r="C15" i="15" s="1"/>
  <c r="C11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32" i="8" s="1"/>
  <c r="E32" i="8" s="1"/>
  <c r="C9" i="13" l="1"/>
  <c r="F8" i="2" l="1"/>
  <c r="F8" i="7"/>
  <c r="F24" i="7" s="1"/>
  <c r="F25" i="2" l="1"/>
  <c r="C9" i="10" s="1"/>
  <c r="C15" i="11" l="1"/>
  <c r="C29" i="8" s="1"/>
  <c r="C15" i="13"/>
  <c r="C27" i="8" s="1"/>
  <c r="C14" i="4"/>
  <c r="C25" i="8" s="1"/>
  <c r="C22" i="3"/>
  <c r="C23" i="8" s="1"/>
  <c r="F26" i="7"/>
  <c r="C18" i="8" s="1"/>
  <c r="C16" i="3"/>
  <c r="C22" i="8" s="1"/>
  <c r="C10" i="3"/>
  <c r="C21" i="8" s="1"/>
  <c r="C8" i="4"/>
  <c r="C24" i="8" s="1"/>
  <c r="C10" i="10"/>
  <c r="C17" i="8" s="1"/>
  <c r="F27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<sst xmlns="http://schemas.openxmlformats.org/spreadsheetml/2006/main" count="486" uniqueCount="225">
  <si>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</si>
  <si>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</si>
  <si>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</si>
  <si>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</si>
  <si>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</si>
  <si>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</si>
  <si>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</si>
  <si>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</si>
  <si>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</si>
  <si>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</si>
  <si>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</si>
  <si>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</si>
  <si>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</si>
  <si>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</si>
  <si>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</si>
  <si>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</si>
  <si>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</si>
  <si>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</si>
  <si>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</si>
  <si>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</si>
  <si>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</si>
  <si>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</si>
  <si>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</si>
  <si>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</si>
  <si>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</si>
  <si>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</si>
  <si>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</si>
  <si>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</si>
  <si>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</si>
  <si>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</si>
  <si>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</si>
  <si>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</si>
  <si>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</si>
  <si>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</si>
  <si>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</si>
  <si>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</si>
  <si>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</si>
  <si>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</si>
  <si>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</si>
  <si>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</si>
  <si>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</si>
  <si>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</si>
  <si>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</si>
  <si>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</si>
  <si>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</si>
  <si>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</si>
  <si>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</si>
  <si>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</si>
  <si>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</si>
  <si>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</si>
  <si>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</si>
  <si>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</si>
  <si>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</si>
  <si>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</si>
  <si>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</si>
  <si>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</si>
  <si>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</si>
  <si>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</si>
  <si>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</si>
  <si>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</si>
  <si>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</si>
  <si>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</si>
  <si>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</si>
  <si>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</si>
  <si>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</si>
  <si>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</si>
  <si>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</si>
  <si>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</si>
  <si>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</si>
  <si>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</si>
  <si>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</si>
  <si>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</si>
  <si>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</si>
  <si>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</si>
  <si>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</si>
  <si>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</si>
  <si>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</si>
  <si>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</si>
  <si>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</si>
  <si>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</si>
  <si>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</si>
  <si>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</si>
  <si>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</si>
  <si>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</si>
  <si>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</si>
  <si>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</si>
  <si>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</si>
  <si>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</si>
  <si>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</si>
  <si>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</si>
  <si>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</si>
  <si>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</si>
  <si>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</si>
  <si>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</si>
  <si>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</si>
  <si>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</si>
  <si>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</si>
  <si>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</si>
  <si>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</si>
  <si>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</si>
  <si>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</si>
  <si>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</si>
  <si>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</si>
  <si>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</si>
  <si>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</si>
  <si>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</si>
  <si>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</si>
  <si>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</si>
  <si>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</si>
  <si>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</si>
  <si>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</si>
  <si>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</si>
  <si>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</si>
  <si>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</si>
  <si>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</si>
  <si>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</si>
  <si>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</si>
  <si>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</si>
  <si>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</si>
  <si>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</si>
  <si>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</si>
  <si>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</si>
  <si>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</si>
  <si>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</si>
  <si>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</si>
  <si>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</si>
  <si>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</si>
  <si>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</si>
  <si>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</si>
  <si>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</si>
  <si>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</si>
  <si>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</si>
  <si>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</si>
  <si>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</si>
  <si>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</si>
  <si>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</si>
  <si>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</si>
  <si>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</si>
  <si>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</si>
  <si>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</si>
  <si>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</si>
  <si>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</si>
  <si>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</si>
  <si>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</si>
  <si>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</si>
  <si>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</si>
  <si>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</si>
  <si>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</si>
  <si>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</si>
  <si>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</si>
  <si>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</si>
  <si>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</si>
  <si>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</si>
  <si>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</si>
  <si>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</si>
  <si>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</si>
  <si>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</si>
  <si>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</si>
  <si>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</si>
  <si>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</si>
  <si>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</si>
  <si>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</si>
  <si>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</si>
  <si>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</si>
  <si>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</si>
  <si>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</si>
  <si>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</si>
  <si>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</si>
  <si>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</si>
  <si>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</si>
  <si>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</si>
  <si>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</si>
  <si>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</si>
  <si>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</si>
  <si>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</si>
  <si>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</si>
  <si>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</si>
  <si>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</si>
  <si>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</si>
  <si>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</si>
  <si>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</si>
  <si>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</si>
  <si>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</si>
  <si>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</si>
  <si>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</si>
  <si>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</si>
  <si>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</si>
  <si>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</si>
  <si>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Arbejdsplads</t>
  </si>
  <si>
    <t>Beluftningstanke, SRO</t>
  </si>
  <si>
    <t>Brønde</t>
  </si>
  <si>
    <t xml:space="preserve">Ledningsnet ≤ Ø 200 mm </t>
  </si>
  <si>
    <t>Pumpestationer i brønde (&lt; 6,25 m2), Mek/EL</t>
  </si>
  <si>
    <t>Pumpestationer m. overbygning (&lt; 20 m2), Mek/EL</t>
  </si>
  <si>
    <t>Slutafvanding, slam - højteknologisk (centrifuger), Konstruktioner</t>
  </si>
  <si>
    <t>Slutafvanding, slam - højteknologisk (centrifuger), Mek/El</t>
  </si>
  <si>
    <t>Stik</t>
  </si>
  <si>
    <t>Strømpeforing ≤ Ø 200 mm</t>
  </si>
  <si>
    <t>Strømpeforing Ø 200 mm &lt; Ledningsnet ≤ Ø 500 mm</t>
  </si>
  <si>
    <t>Strømpeforing Ø 500 mm &lt; Ledningsnet ≤ Ø 800 mm</t>
  </si>
  <si>
    <t>Tryksatte minipumpestationer (husstandssystemer)</t>
  </si>
  <si>
    <t xml:space="preserve">Ø 200 mm &lt; Ledningsnet ≤ Ø 500 mm </t>
  </si>
  <si>
    <t>Ø 500 mm &lt; Ledningsnet ≤ Ø 800 mm</t>
  </si>
  <si>
    <t>2014</t>
  </si>
  <si>
    <t>5</t>
  </si>
  <si>
    <t>10</t>
  </si>
  <si>
    <t>75</t>
  </si>
  <si>
    <t>20</t>
  </si>
  <si>
    <t>60</t>
  </si>
  <si>
    <t>50</t>
  </si>
  <si>
    <t>30</t>
  </si>
  <si>
    <t>2015</t>
  </si>
  <si>
    <t>Indløb med riste, Mek/EL</t>
  </si>
  <si>
    <t>Forklaring, Mek/EL</t>
  </si>
  <si>
    <t>Indløb med riste, Konstruktioner</t>
  </si>
  <si>
    <t>Jordbassin Klasse A</t>
  </si>
  <si>
    <t>Pumpestationer i brønde (&lt; 6,25 m2), Konstruktioner</t>
  </si>
  <si>
    <t>2016</t>
  </si>
  <si>
    <t>Rottefælder</t>
  </si>
  <si>
    <t>Rottebekæmpelse</t>
  </si>
  <si>
    <t>Ejendomsskatter</t>
  </si>
  <si>
    <t>Spildevandsafgift</t>
  </si>
  <si>
    <t>Struer Forsyning Spildevand AS</t>
  </si>
  <si>
    <t>S090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</si>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</sst>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222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223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9" t="s">
        <v>58</v>
      </c>
      <c r="E8" s="229"/>
      <c r="F8" s="229"/>
      <c r="G8" s="123"/>
      <c r="H8" s="123"/>
      <c r="I8" s="123"/>
    </row>
    <row r="9" spans="1:9" x14ac:dyDescent="0.25">
      <c r="A9" s="121"/>
      <c r="B9" s="121"/>
      <c r="C9" s="121"/>
      <c r="D9" s="240" t="s">
        <v>107</v>
      </c>
      <c r="E9" s="240"/>
      <c r="F9" s="240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0" t="s">
        <v>59</v>
      </c>
      <c r="E13" s="230"/>
      <c r="F13" s="23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1" t="s">
        <v>60</v>
      </c>
      <c r="E16" s="232"/>
      <c r="F16" s="233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4" t="s">
        <v>2</v>
      </c>
      <c r="E17" s="235"/>
      <c r="F17" s="236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4" t="s">
        <v>132</v>
      </c>
      <c r="E18" s="235"/>
      <c r="F18" s="236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7" t="s">
        <v>44</v>
      </c>
      <c r="E19" s="238"/>
      <c r="F19" s="239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7" t="s">
        <v>61</v>
      </c>
      <c r="E20" s="238"/>
      <c r="F20" s="239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7" t="s">
        <v>88</v>
      </c>
      <c r="E21" s="238"/>
      <c r="F21" s="239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7" t="s">
        <v>62</v>
      </c>
      <c r="E22" s="238"/>
      <c r="F22" s="239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9" t="s">
        <v>42</v>
      </c>
      <c r="E23" s="260"/>
      <c r="F23" s="261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6" t="s">
        <v>63</v>
      </c>
      <c r="E24" s="257"/>
      <c r="F24" s="258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3" t="s">
        <v>64</v>
      </c>
      <c r="E25" s="254"/>
      <c r="F25" s="255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0" t="s">
        <v>43</v>
      </c>
      <c r="E26" s="251"/>
      <c r="F26" s="252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7" t="s">
        <v>65</v>
      </c>
      <c r="E27" s="248"/>
      <c r="F27" s="249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1" t="s">
        <v>142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4" t="s">
        <v>143</v>
      </c>
      <c r="E29" s="245"/>
      <c r="F29" s="246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Struer Forsyning Spildevand AS</v>
      </c>
      <c r="B1" s="56"/>
      <c r="C1" s="56"/>
      <c r="D1" s="56"/>
      <c r="E1" s="56"/>
    </row>
    <row r="2" spans="1:5" x14ac:dyDescent="0.25">
      <c r="A2" s="222" t="str">
        <f>'1. Forside'!A2</f>
        <v>S090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219</v>
      </c>
      <c r="C7" s="51">
        <v>237000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237000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Struer Forsyning Spildevand AS</v>
      </c>
      <c r="B1" s="26"/>
      <c r="C1" s="26"/>
      <c r="D1" s="26"/>
      <c r="E1" s="26"/>
    </row>
    <row r="2" spans="1:5" x14ac:dyDescent="0.25">
      <c r="A2" s="223" t="str">
        <f>'1. Forside'!A2</f>
        <v>S090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/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/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Struer Forsyning Spildevand AS</v>
      </c>
      <c r="B1" s="26"/>
      <c r="C1" s="26"/>
      <c r="D1" s="26"/>
      <c r="E1" s="26"/>
    </row>
    <row r="2" spans="1:5" x14ac:dyDescent="0.25">
      <c r="A2" s="223" t="str">
        <f>'1. Forside'!A2</f>
        <v>S090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100000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100000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224964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150000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74964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Struer Forsyning Spildevand AS</v>
      </c>
      <c r="B1" s="26"/>
      <c r="C1" s="26"/>
      <c r="D1" s="26"/>
      <c r="E1" s="26"/>
    </row>
    <row r="2" spans="1:5" x14ac:dyDescent="0.25">
      <c r="A2" s="223" t="str">
        <f>'1. Forside'!A2</f>
        <v>S090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-3426094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-3426094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Struer Forsyning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S090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34899789.379172109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18162790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731484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406300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467500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19768074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28080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28080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3062656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-648324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-7143634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-7791958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15066852</v>
      </c>
      <c r="D27" s="79" t="s">
        <v>0</v>
      </c>
      <c r="E27" s="10">
        <f>IF(C27&lt;0,0,-C27)</f>
        <v>-15066852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19847269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19847269</v>
      </c>
      <c r="D36" s="79" t="s">
        <v>0</v>
      </c>
      <c r="E36" s="10">
        <f>-C36</f>
        <v>-19847269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-14331.620827890933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Struer Forsyning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S090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0</v>
      </c>
      <c r="D7" s="224" t="s">
        <v>0</v>
      </c>
      <c r="E7" s="225">
        <v>100715</v>
      </c>
      <c r="F7" s="224" t="s">
        <v>0</v>
      </c>
      <c r="G7" s="225">
        <v>2961941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0</v>
      </c>
      <c r="F8" s="224" t="s">
        <v>0</v>
      </c>
      <c r="G8" s="226">
        <v>3062656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8" t="s">
        <v>0</v>
      </c>
      <c r="E11" s="55">
        <f>C11+E7-E8-E9</f>
        <v>100715</v>
      </c>
      <c r="F11" s="228" t="s">
        <v>0</v>
      </c>
      <c r="G11" s="55">
        <f>E11+G7-G8-G9</f>
        <v>0</v>
      </c>
      <c r="H11" s="228" t="s">
        <v>0</v>
      </c>
      <c r="I11" s="55">
        <f>G11+I7-I8-I9</f>
        <v>0</v>
      </c>
      <c r="J11" s="228" t="s">
        <v>0</v>
      </c>
      <c r="K11" s="55">
        <f>K7-K8-K9+K10+I11</f>
        <v>0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Struer Forsyning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S090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13869382.438407088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-52703.65326594693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-472599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13344079.78514114</v>
      </c>
      <c r="D13" s="79" t="s">
        <v>0</v>
      </c>
      <c r="E13" s="6">
        <f>C13</f>
        <v>13344079.78514114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18055272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224</v>
      </c>
      <c r="C16" s="14">
        <f>'6. Gennemførte investeringer'!F27</f>
        <v>1748408.3813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354641.72260000021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investeringer'!F26</f>
        <v>787106.56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20945428.663899999</v>
      </c>
      <c r="D19" s="79" t="s">
        <v>0</v>
      </c>
      <c r="E19" s="8">
        <f>C19</f>
        <v>20945428.663899999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omkostninger'!C10</f>
        <v>455000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omkostninger'!C16</f>
        <v>51000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omkostninger'!C22</f>
        <v>23595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237000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100000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74964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941559</v>
      </c>
      <c r="D30" s="79" t="s">
        <v>0</v>
      </c>
      <c r="E30" s="6">
        <f>C30</f>
        <v>941559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9" t="s">
        <v>0</v>
      </c>
      <c r="E32" s="10">
        <f>C32</f>
        <v>0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11">
        <f>'14. Kontrol med indtægtsrammen'!E37</f>
        <v>-14331.620827890933</v>
      </c>
      <c r="D34" s="79" t="s">
        <v>0</v>
      </c>
      <c r="E34" s="12">
        <f>C34</f>
        <v>-14331.620827890933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35216735.828213252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942596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37.361431438509449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Struer Forsyning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S090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13869382.438407088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13869382.438407088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13869382.438407088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-52703.65326594693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Struer Forsyning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S090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10218960.980618343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13816678.78514114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13869382.438407088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1890396.8263548862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472599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Struer Forsyning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S090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776162634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18055272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18055272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23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Struer Forsyning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S090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203</v>
      </c>
      <c r="D8" s="31" t="s">
        <v>204</v>
      </c>
      <c r="E8" s="32">
        <v>129062</v>
      </c>
      <c r="F8" s="34">
        <f t="shared" ref="F8" si="0">E8/D8</f>
        <v>25812.400000000001</v>
      </c>
      <c r="G8" s="35" t="s">
        <v>0</v>
      </c>
      <c r="H8" s="26"/>
    </row>
    <row r="9" spans="1:8" s="150" customFormat="1" x14ac:dyDescent="0.25">
      <c r="A9" s="26"/>
      <c r="B9" s="29" t="s">
        <v>188</v>
      </c>
      <c r="C9" s="30" t="s">
        <v>203</v>
      </c>
      <c r="D9" s="31" t="s">
        <v>204</v>
      </c>
      <c r="E9" s="32">
        <v>186614</v>
      </c>
      <c r="F9" s="34">
        <f t="shared" ref="F9:F24" si="1">E9/D9</f>
        <v>37322.800000000003</v>
      </c>
      <c r="G9" s="35" t="s">
        <v>0</v>
      </c>
      <c r="H9" s="26"/>
    </row>
    <row r="10" spans="1:8" s="150" customFormat="1" x14ac:dyDescent="0.25">
      <c r="A10" s="26"/>
      <c r="B10" s="29" t="s">
        <v>188</v>
      </c>
      <c r="C10" s="30" t="s">
        <v>203</v>
      </c>
      <c r="D10" s="31" t="s">
        <v>204</v>
      </c>
      <c r="E10" s="32">
        <v>470887</v>
      </c>
      <c r="F10" s="34">
        <f t="shared" si="1"/>
        <v>94177.4</v>
      </c>
      <c r="G10" s="35" t="s">
        <v>0</v>
      </c>
      <c r="H10" s="26"/>
    </row>
    <row r="11" spans="1:8" s="150" customFormat="1" x14ac:dyDescent="0.25">
      <c r="A11" s="26"/>
      <c r="B11" s="29" t="s">
        <v>189</v>
      </c>
      <c r="C11" s="30" t="s">
        <v>203</v>
      </c>
      <c r="D11" s="31" t="s">
        <v>205</v>
      </c>
      <c r="E11" s="32">
        <v>701339</v>
      </c>
      <c r="F11" s="34">
        <f t="shared" si="1"/>
        <v>70133.899999999994</v>
      </c>
      <c r="G11" s="35" t="s">
        <v>0</v>
      </c>
      <c r="H11" s="26"/>
    </row>
    <row r="12" spans="1:8" s="150" customFormat="1" x14ac:dyDescent="0.25">
      <c r="A12" s="26"/>
      <c r="B12" s="29" t="s">
        <v>190</v>
      </c>
      <c r="C12" s="30" t="s">
        <v>203</v>
      </c>
      <c r="D12" s="31" t="s">
        <v>206</v>
      </c>
      <c r="E12" s="32">
        <v>657935.63</v>
      </c>
      <c r="F12" s="34">
        <f t="shared" si="1"/>
        <v>8772.475066666666</v>
      </c>
      <c r="G12" s="35" t="s">
        <v>0</v>
      </c>
      <c r="H12" s="26"/>
    </row>
    <row r="13" spans="1:8" s="150" customFormat="1" x14ac:dyDescent="0.25">
      <c r="A13" s="26"/>
      <c r="B13" s="29" t="s">
        <v>191</v>
      </c>
      <c r="C13" s="30" t="s">
        <v>203</v>
      </c>
      <c r="D13" s="31" t="s">
        <v>206</v>
      </c>
      <c r="E13" s="32">
        <v>383833.72</v>
      </c>
      <c r="F13" s="34">
        <f t="shared" si="1"/>
        <v>5117.7829333333329</v>
      </c>
      <c r="G13" s="35" t="s">
        <v>0</v>
      </c>
      <c r="H13" s="26"/>
    </row>
    <row r="14" spans="1:8" s="150" customFormat="1" x14ac:dyDescent="0.25">
      <c r="A14" s="26"/>
      <c r="B14" s="29" t="s">
        <v>192</v>
      </c>
      <c r="C14" s="30" t="s">
        <v>203</v>
      </c>
      <c r="D14" s="31" t="s">
        <v>207</v>
      </c>
      <c r="E14" s="32">
        <v>96087.59</v>
      </c>
      <c r="F14" s="34">
        <f t="shared" si="1"/>
        <v>4804.3795</v>
      </c>
      <c r="G14" s="35" t="s">
        <v>0</v>
      </c>
      <c r="H14" s="26"/>
    </row>
    <row r="15" spans="1:8" s="150" customFormat="1" x14ac:dyDescent="0.25">
      <c r="A15" s="26"/>
      <c r="B15" s="29" t="s">
        <v>193</v>
      </c>
      <c r="C15" s="30" t="s">
        <v>203</v>
      </c>
      <c r="D15" s="31" t="s">
        <v>207</v>
      </c>
      <c r="E15" s="32">
        <v>331368.38</v>
      </c>
      <c r="F15" s="34">
        <f t="shared" si="1"/>
        <v>16568.419000000002</v>
      </c>
      <c r="G15" s="35" t="s">
        <v>0</v>
      </c>
      <c r="H15" s="26"/>
    </row>
    <row r="16" spans="1:8" s="150" customFormat="1" x14ac:dyDescent="0.25">
      <c r="A16" s="26"/>
      <c r="B16" s="29" t="s">
        <v>194</v>
      </c>
      <c r="C16" s="30" t="s">
        <v>203</v>
      </c>
      <c r="D16" s="31" t="s">
        <v>208</v>
      </c>
      <c r="E16" s="32">
        <v>1575074.92</v>
      </c>
      <c r="F16" s="34">
        <f t="shared" si="1"/>
        <v>26251.248666666666</v>
      </c>
      <c r="G16" s="35" t="s">
        <v>0</v>
      </c>
      <c r="H16" s="26"/>
    </row>
    <row r="17" spans="1:8" s="150" customFormat="1" x14ac:dyDescent="0.25">
      <c r="A17" s="26"/>
      <c r="B17" s="29" t="s">
        <v>195</v>
      </c>
      <c r="C17" s="30" t="s">
        <v>203</v>
      </c>
      <c r="D17" s="31" t="s">
        <v>207</v>
      </c>
      <c r="E17" s="32">
        <v>1499167</v>
      </c>
      <c r="F17" s="34">
        <f t="shared" si="1"/>
        <v>74958.350000000006</v>
      </c>
      <c r="G17" s="35" t="s">
        <v>0</v>
      </c>
      <c r="H17" s="26"/>
    </row>
    <row r="18" spans="1:8" s="150" customFormat="1" x14ac:dyDescent="0.25">
      <c r="A18" s="26"/>
      <c r="B18" s="29" t="s">
        <v>196</v>
      </c>
      <c r="C18" s="30" t="s">
        <v>203</v>
      </c>
      <c r="D18" s="31" t="s">
        <v>206</v>
      </c>
      <c r="E18" s="32">
        <v>850631.01</v>
      </c>
      <c r="F18" s="34">
        <f t="shared" si="1"/>
        <v>11341.746800000001</v>
      </c>
      <c r="G18" s="35" t="s">
        <v>0</v>
      </c>
      <c r="H18" s="26"/>
    </row>
    <row r="19" spans="1:8" s="150" customFormat="1" x14ac:dyDescent="0.25">
      <c r="A19" s="26"/>
      <c r="B19" s="29" t="s">
        <v>197</v>
      </c>
      <c r="C19" s="30" t="s">
        <v>203</v>
      </c>
      <c r="D19" s="31" t="s">
        <v>209</v>
      </c>
      <c r="E19" s="32">
        <v>1010800.73</v>
      </c>
      <c r="F19" s="34">
        <f t="shared" si="1"/>
        <v>20216.014599999999</v>
      </c>
      <c r="G19" s="35" t="s">
        <v>0</v>
      </c>
      <c r="H19" s="26"/>
    </row>
    <row r="20" spans="1:8" s="150" customFormat="1" x14ac:dyDescent="0.25">
      <c r="A20" s="26"/>
      <c r="B20" s="29" t="s">
        <v>198</v>
      </c>
      <c r="C20" s="30" t="s">
        <v>203</v>
      </c>
      <c r="D20" s="31" t="s">
        <v>209</v>
      </c>
      <c r="E20" s="32">
        <v>3309693.22</v>
      </c>
      <c r="F20" s="34">
        <f t="shared" si="1"/>
        <v>66193.864400000006</v>
      </c>
      <c r="G20" s="35" t="s">
        <v>0</v>
      </c>
      <c r="H20" s="26"/>
    </row>
    <row r="21" spans="1:8" s="150" customFormat="1" x14ac:dyDescent="0.25">
      <c r="A21" s="26"/>
      <c r="B21" s="29" t="s">
        <v>199</v>
      </c>
      <c r="C21" s="30" t="s">
        <v>203</v>
      </c>
      <c r="D21" s="31" t="s">
        <v>209</v>
      </c>
      <c r="E21" s="32">
        <v>156799.15</v>
      </c>
      <c r="F21" s="34">
        <f t="shared" si="1"/>
        <v>3135.9829999999997</v>
      </c>
      <c r="G21" s="35" t="s">
        <v>0</v>
      </c>
      <c r="H21" s="26"/>
    </row>
    <row r="22" spans="1:8" s="150" customFormat="1" x14ac:dyDescent="0.25">
      <c r="A22" s="26"/>
      <c r="B22" s="29" t="s">
        <v>200</v>
      </c>
      <c r="C22" s="30" t="s">
        <v>203</v>
      </c>
      <c r="D22" s="31" t="s">
        <v>210</v>
      </c>
      <c r="E22" s="32">
        <v>51046.8</v>
      </c>
      <c r="F22" s="34">
        <f t="shared" si="1"/>
        <v>1701.5600000000002</v>
      </c>
      <c r="G22" s="35" t="s">
        <v>0</v>
      </c>
      <c r="H22" s="26"/>
    </row>
    <row r="23" spans="1:8" s="150" customFormat="1" x14ac:dyDescent="0.25">
      <c r="A23" s="26"/>
      <c r="B23" s="29" t="s">
        <v>201</v>
      </c>
      <c r="C23" s="30" t="s">
        <v>203</v>
      </c>
      <c r="D23" s="31" t="s">
        <v>206</v>
      </c>
      <c r="E23" s="32">
        <v>1705000.97</v>
      </c>
      <c r="F23" s="34">
        <f t="shared" si="1"/>
        <v>22733.346266666667</v>
      </c>
      <c r="G23" s="35" t="s">
        <v>0</v>
      </c>
      <c r="H23" s="26"/>
    </row>
    <row r="24" spans="1:8" s="150" customFormat="1" x14ac:dyDescent="0.25">
      <c r="A24" s="26"/>
      <c r="B24" s="29" t="s">
        <v>202</v>
      </c>
      <c r="C24" s="30" t="s">
        <v>203</v>
      </c>
      <c r="D24" s="31" t="s">
        <v>206</v>
      </c>
      <c r="E24" s="32">
        <v>969126.83</v>
      </c>
      <c r="F24" s="34">
        <f t="shared" si="1"/>
        <v>12921.691066666666</v>
      </c>
      <c r="G24" s="35" t="s">
        <v>0</v>
      </c>
      <c r="H24" s="26"/>
    </row>
    <row r="25" spans="1:8" s="150" customFormat="1" x14ac:dyDescent="0.25">
      <c r="A25" s="26"/>
      <c r="B25" s="23" t="s">
        <v>72</v>
      </c>
      <c r="C25" s="160"/>
      <c r="D25" s="160"/>
      <c r="E25" s="160"/>
      <c r="F25" s="36">
        <f>SUM(F8:F24)</f>
        <v>502163.36130000011</v>
      </c>
      <c r="G25" s="37" t="s">
        <v>0</v>
      </c>
      <c r="H25" s="26"/>
    </row>
    <row r="26" spans="1:8" s="150" customFormat="1" x14ac:dyDescent="0.25">
      <c r="A26" s="26"/>
      <c r="B26" s="107" t="s">
        <v>136</v>
      </c>
      <c r="C26" s="161"/>
      <c r="D26" s="161"/>
      <c r="E26" s="161"/>
      <c r="F26" s="66">
        <v>1246245.02</v>
      </c>
      <c r="G26" s="37" t="s">
        <v>0</v>
      </c>
      <c r="H26" s="26"/>
    </row>
    <row r="27" spans="1:8" s="150" customFormat="1" x14ac:dyDescent="0.25">
      <c r="A27" s="26"/>
      <c r="B27" s="39" t="s">
        <v>69</v>
      </c>
      <c r="C27" s="162"/>
      <c r="D27" s="162"/>
      <c r="E27" s="163"/>
      <c r="F27" s="38">
        <f>F25+F26</f>
        <v>1748408.3813</v>
      </c>
      <c r="G27" s="38" t="s">
        <v>0</v>
      </c>
      <c r="H27" s="26"/>
    </row>
    <row r="28" spans="1:8" s="150" customFormat="1" x14ac:dyDescent="0.25">
      <c r="A28" s="26"/>
      <c r="B28" s="26"/>
      <c r="C28" s="26"/>
      <c r="D28" s="26"/>
      <c r="E28" s="26"/>
      <c r="F28" s="26"/>
      <c r="G28" s="26"/>
      <c r="H28" s="26"/>
    </row>
    <row r="29" spans="1:8" s="150" customFormat="1" x14ac:dyDescent="0.25">
      <c r="A29" s="26"/>
      <c r="B29" s="26"/>
      <c r="C29" s="26"/>
      <c r="D29" s="26"/>
      <c r="E29" s="26"/>
      <c r="F29" s="26"/>
      <c r="G29" s="26"/>
      <c r="H29" s="26"/>
    </row>
    <row r="30" spans="1:8" s="150" customFormat="1" x14ac:dyDescent="0.25">
      <c r="A30" s="26"/>
      <c r="B30" s="26"/>
      <c r="C30" s="26"/>
      <c r="D30" s="26"/>
      <c r="E30" s="26"/>
      <c r="F30" s="26"/>
      <c r="G30" s="26"/>
      <c r="H30" s="26"/>
    </row>
    <row r="31" spans="1:8" s="150" customFormat="1" hidden="1" x14ac:dyDescent="0.25"/>
    <row r="32" spans="1:8" s="150" customFormat="1" hidden="1" x14ac:dyDescent="0.25"/>
    <row r="33" s="150" customFormat="1" hidden="1" x14ac:dyDescent="0.25"/>
    <row r="34" s="150" customFormat="1" ht="14.45" hidden="1" customHeight="1" x14ac:dyDescent="0.25"/>
    <row r="35" s="150" customFormat="1" ht="14.4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idden="1" x14ac:dyDescent="0.25"/>
    <row r="42" s="150" customFormat="1" hidden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Struer Forsyning Spildevand AS</v>
      </c>
      <c r="B1" s="164"/>
      <c r="C1" s="164"/>
      <c r="D1" s="164"/>
      <c r="E1" s="164"/>
    </row>
    <row r="2" spans="1:5" x14ac:dyDescent="0.25">
      <c r="A2" s="1" t="str">
        <f>'1. Forside'!A2</f>
        <v>S090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136667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513018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investeringer'!F25</f>
        <v>502163.36130000011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354641.72260000021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43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Struer Forsyning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S090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195</v>
      </c>
      <c r="C8" s="30" t="s">
        <v>211</v>
      </c>
      <c r="D8" s="31" t="s">
        <v>207</v>
      </c>
      <c r="E8" s="32">
        <v>1700000</v>
      </c>
      <c r="F8" s="45">
        <f>E8/D8</f>
        <v>85000</v>
      </c>
      <c r="G8" s="35" t="s">
        <v>0</v>
      </c>
      <c r="H8" s="26"/>
    </row>
    <row r="9" spans="1:8" s="150" customFormat="1" x14ac:dyDescent="0.25">
      <c r="A9" s="26"/>
      <c r="B9" s="29" t="s">
        <v>212</v>
      </c>
      <c r="C9" s="30" t="s">
        <v>211</v>
      </c>
      <c r="D9" s="31" t="s">
        <v>207</v>
      </c>
      <c r="E9" s="32">
        <v>187675</v>
      </c>
      <c r="F9" s="45">
        <f t="shared" ref="F9:F23" si="0">E9/D9</f>
        <v>9383.75</v>
      </c>
      <c r="G9" s="35" t="s">
        <v>0</v>
      </c>
      <c r="H9" s="26"/>
    </row>
    <row r="10" spans="1:8" s="150" customFormat="1" x14ac:dyDescent="0.25">
      <c r="A10" s="26"/>
      <c r="B10" s="29" t="s">
        <v>213</v>
      </c>
      <c r="C10" s="30" t="s">
        <v>211</v>
      </c>
      <c r="D10" s="31" t="s">
        <v>207</v>
      </c>
      <c r="E10" s="32">
        <v>217675</v>
      </c>
      <c r="F10" s="45">
        <f t="shared" si="0"/>
        <v>10883.75</v>
      </c>
      <c r="G10" s="35" t="s">
        <v>0</v>
      </c>
      <c r="H10" s="26"/>
    </row>
    <row r="11" spans="1:8" s="150" customFormat="1" x14ac:dyDescent="0.25">
      <c r="A11" s="26"/>
      <c r="B11" s="29" t="s">
        <v>214</v>
      </c>
      <c r="C11" s="30" t="s">
        <v>211</v>
      </c>
      <c r="D11" s="31" t="s">
        <v>208</v>
      </c>
      <c r="E11" s="32">
        <v>200000</v>
      </c>
      <c r="F11" s="45">
        <f t="shared" si="0"/>
        <v>3333.3333333333335</v>
      </c>
      <c r="G11" s="35" t="s">
        <v>0</v>
      </c>
      <c r="H11" s="26"/>
    </row>
    <row r="12" spans="1:8" s="150" customFormat="1" x14ac:dyDescent="0.25">
      <c r="A12" s="26"/>
      <c r="B12" s="29" t="s">
        <v>201</v>
      </c>
      <c r="C12" s="30" t="s">
        <v>211</v>
      </c>
      <c r="D12" s="31" t="s">
        <v>206</v>
      </c>
      <c r="E12" s="32">
        <v>5385589</v>
      </c>
      <c r="F12" s="45">
        <f t="shared" si="0"/>
        <v>71807.853333333333</v>
      </c>
      <c r="G12" s="35" t="s">
        <v>0</v>
      </c>
      <c r="H12" s="26"/>
    </row>
    <row r="13" spans="1:8" s="150" customFormat="1" x14ac:dyDescent="0.25">
      <c r="A13" s="26"/>
      <c r="B13" s="29" t="s">
        <v>200</v>
      </c>
      <c r="C13" s="30" t="s">
        <v>211</v>
      </c>
      <c r="D13" s="31" t="s">
        <v>210</v>
      </c>
      <c r="E13" s="32">
        <v>1758560</v>
      </c>
      <c r="F13" s="45">
        <f t="shared" si="0"/>
        <v>58618.666666666664</v>
      </c>
      <c r="G13" s="35" t="s">
        <v>0</v>
      </c>
      <c r="H13" s="26"/>
    </row>
    <row r="14" spans="1:8" s="150" customFormat="1" x14ac:dyDescent="0.25">
      <c r="A14" s="26"/>
      <c r="B14" s="29" t="s">
        <v>201</v>
      </c>
      <c r="C14" s="30" t="s">
        <v>211</v>
      </c>
      <c r="D14" s="31" t="s">
        <v>206</v>
      </c>
      <c r="E14" s="32">
        <v>349550</v>
      </c>
      <c r="F14" s="45">
        <f t="shared" si="0"/>
        <v>4660.666666666667</v>
      </c>
      <c r="G14" s="35" t="s">
        <v>0</v>
      </c>
      <c r="H14" s="26"/>
    </row>
    <row r="15" spans="1:8" s="150" customFormat="1" x14ac:dyDescent="0.25">
      <c r="A15" s="26"/>
      <c r="B15" s="29" t="s">
        <v>190</v>
      </c>
      <c r="C15" s="30" t="s">
        <v>211</v>
      </c>
      <c r="D15" s="31" t="s">
        <v>206</v>
      </c>
      <c r="E15" s="32">
        <v>200000</v>
      </c>
      <c r="F15" s="45">
        <f t="shared" si="0"/>
        <v>2666.6666666666665</v>
      </c>
      <c r="G15" s="35" t="s">
        <v>0</v>
      </c>
      <c r="H15" s="26"/>
    </row>
    <row r="16" spans="1:8" s="150" customFormat="1" x14ac:dyDescent="0.25">
      <c r="A16" s="26"/>
      <c r="B16" s="29" t="s">
        <v>218</v>
      </c>
      <c r="C16" s="30" t="s">
        <v>211</v>
      </c>
      <c r="D16" s="31" t="s">
        <v>204</v>
      </c>
      <c r="E16" s="32">
        <v>82432</v>
      </c>
      <c r="F16" s="45">
        <f t="shared" si="0"/>
        <v>16486.400000000001</v>
      </c>
      <c r="G16" s="35" t="s">
        <v>0</v>
      </c>
      <c r="H16" s="26"/>
    </row>
    <row r="17" spans="1:8" s="150" customFormat="1" x14ac:dyDescent="0.25">
      <c r="A17" s="26"/>
      <c r="B17" s="29" t="s">
        <v>215</v>
      </c>
      <c r="C17" s="30" t="s">
        <v>211</v>
      </c>
      <c r="D17" s="31" t="s">
        <v>209</v>
      </c>
      <c r="E17" s="32">
        <v>1511262</v>
      </c>
      <c r="F17" s="45">
        <f t="shared" si="0"/>
        <v>30225.24</v>
      </c>
      <c r="G17" s="35" t="s">
        <v>0</v>
      </c>
      <c r="H17" s="26"/>
    </row>
    <row r="18" spans="1:8" s="150" customFormat="1" x14ac:dyDescent="0.25">
      <c r="A18" s="26"/>
      <c r="B18" s="29" t="s">
        <v>188</v>
      </c>
      <c r="C18" s="30" t="s">
        <v>211</v>
      </c>
      <c r="D18" s="31" t="s">
        <v>204</v>
      </c>
      <c r="E18" s="32">
        <v>226057</v>
      </c>
      <c r="F18" s="45">
        <f t="shared" si="0"/>
        <v>45211.4</v>
      </c>
      <c r="G18" s="35" t="s">
        <v>0</v>
      </c>
      <c r="H18" s="26"/>
    </row>
    <row r="19" spans="1:8" s="150" customFormat="1" x14ac:dyDescent="0.25">
      <c r="A19" s="26"/>
      <c r="B19" s="29" t="s">
        <v>216</v>
      </c>
      <c r="C19" s="30" t="s">
        <v>211</v>
      </c>
      <c r="D19" s="31" t="s">
        <v>209</v>
      </c>
      <c r="E19" s="32">
        <v>274775</v>
      </c>
      <c r="F19" s="45">
        <f t="shared" si="0"/>
        <v>5495.5</v>
      </c>
      <c r="G19" s="35" t="s">
        <v>0</v>
      </c>
      <c r="H19" s="26"/>
    </row>
    <row r="20" spans="1:8" s="150" customFormat="1" x14ac:dyDescent="0.25">
      <c r="A20" s="26"/>
      <c r="B20" s="29" t="s">
        <v>198</v>
      </c>
      <c r="C20" s="30" t="s">
        <v>217</v>
      </c>
      <c r="D20" s="31" t="s">
        <v>209</v>
      </c>
      <c r="E20" s="32">
        <v>9000000</v>
      </c>
      <c r="F20" s="45">
        <f t="shared" si="0"/>
        <v>180000</v>
      </c>
      <c r="G20" s="35" t="s">
        <v>0</v>
      </c>
      <c r="H20" s="26"/>
    </row>
    <row r="21" spans="1:8" s="150" customFormat="1" x14ac:dyDescent="0.25">
      <c r="A21" s="26"/>
      <c r="B21" s="29" t="s">
        <v>201</v>
      </c>
      <c r="C21" s="30" t="s">
        <v>217</v>
      </c>
      <c r="D21" s="31" t="s">
        <v>206</v>
      </c>
      <c r="E21" s="32">
        <v>2250000</v>
      </c>
      <c r="F21" s="45">
        <f t="shared" si="0"/>
        <v>30000</v>
      </c>
      <c r="G21" s="35" t="s">
        <v>0</v>
      </c>
      <c r="H21" s="26"/>
    </row>
    <row r="22" spans="1:8" s="150" customFormat="1" x14ac:dyDescent="0.25">
      <c r="A22" s="26"/>
      <c r="B22" s="29" t="s">
        <v>200</v>
      </c>
      <c r="C22" s="30" t="s">
        <v>217</v>
      </c>
      <c r="D22" s="31" t="s">
        <v>210</v>
      </c>
      <c r="E22" s="32">
        <v>2000000</v>
      </c>
      <c r="F22" s="45">
        <f t="shared" si="0"/>
        <v>66666.666666666672</v>
      </c>
      <c r="G22" s="35" t="s">
        <v>0</v>
      </c>
      <c r="H22" s="26"/>
    </row>
    <row r="23" spans="1:8" s="150" customFormat="1" x14ac:dyDescent="0.25">
      <c r="A23" s="26"/>
      <c r="B23" s="29" t="s">
        <v>214</v>
      </c>
      <c r="C23" s="30" t="s">
        <v>217</v>
      </c>
      <c r="D23" s="31" t="s">
        <v>208</v>
      </c>
      <c r="E23" s="32">
        <v>10000000</v>
      </c>
      <c r="F23" s="45">
        <f t="shared" si="0"/>
        <v>166666.66666666666</v>
      </c>
      <c r="G23" s="35" t="s">
        <v>0</v>
      </c>
      <c r="H23" s="26"/>
    </row>
    <row r="24" spans="1:8" s="150" customFormat="1" x14ac:dyDescent="0.25">
      <c r="A24" s="26"/>
      <c r="B24" s="109" t="s">
        <v>73</v>
      </c>
      <c r="C24" s="167"/>
      <c r="D24" s="168"/>
      <c r="E24" s="169"/>
      <c r="F24" s="46">
        <f>SUMIF(C8:C23,"2015",F8:F23)</f>
        <v>343773.22666666663</v>
      </c>
      <c r="G24" s="47" t="s">
        <v>0</v>
      </c>
      <c r="H24" s="26"/>
    </row>
    <row r="25" spans="1:8" s="150" customFormat="1" x14ac:dyDescent="0.25">
      <c r="A25" s="26"/>
      <c r="B25" s="107" t="s">
        <v>134</v>
      </c>
      <c r="C25" s="170"/>
      <c r="D25" s="171"/>
      <c r="E25" s="172"/>
      <c r="F25" s="46">
        <f>SUMIF(C8:C23,"2016",F8:F23)</f>
        <v>443333.33333333337</v>
      </c>
      <c r="G25" s="47" t="s">
        <v>0</v>
      </c>
      <c r="H25" s="26"/>
    </row>
    <row r="26" spans="1:8" s="150" customFormat="1" x14ac:dyDescent="0.25">
      <c r="A26" s="26"/>
      <c r="B26" s="50" t="s">
        <v>36</v>
      </c>
      <c r="C26" s="173"/>
      <c r="D26" s="174"/>
      <c r="E26" s="174"/>
      <c r="F26" s="48">
        <f>F24+F25</f>
        <v>787106.56</v>
      </c>
      <c r="G26" s="49" t="s">
        <v>0</v>
      </c>
      <c r="H26" s="26"/>
    </row>
    <row r="27" spans="1:8" s="150" customFormat="1" x14ac:dyDescent="0.25">
      <c r="A27" s="26"/>
      <c r="B27" s="26"/>
      <c r="C27" s="166"/>
      <c r="D27" s="26"/>
      <c r="E27" s="26"/>
      <c r="F27" s="26"/>
      <c r="G27" s="26"/>
      <c r="H27" s="26"/>
    </row>
    <row r="28" spans="1:8" s="150" customFormat="1" x14ac:dyDescent="0.25">
      <c r="A28" s="26"/>
      <c r="B28" s="26"/>
      <c r="C28" s="166"/>
      <c r="D28" s="26"/>
      <c r="E28" s="26"/>
      <c r="F28" s="26"/>
      <c r="G28" s="26"/>
      <c r="H28" s="26"/>
    </row>
    <row r="29" spans="1:8" s="150" customFormat="1" x14ac:dyDescent="0.25">
      <c r="A29" s="26"/>
      <c r="B29" s="26"/>
      <c r="C29" s="166"/>
      <c r="D29" s="26"/>
      <c r="E29" s="26"/>
      <c r="F29" s="175"/>
      <c r="G29" s="175"/>
      <c r="H29" s="26"/>
    </row>
    <row r="30" spans="1:8" s="150" customFormat="1" hidden="1" x14ac:dyDescent="0.25">
      <c r="C30" s="17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idden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t="12" hidden="1" customHeight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Struer Forsyning Spildevand AS</v>
      </c>
      <c r="B1" s="56"/>
      <c r="C1" s="56"/>
      <c r="D1" s="178"/>
      <c r="E1" s="56"/>
    </row>
    <row r="2" spans="1:5" x14ac:dyDescent="0.25">
      <c r="A2" s="222" t="str">
        <f>'1. Forside'!A2</f>
        <v>S090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35000</v>
      </c>
      <c r="D7" s="182" t="s">
        <v>0</v>
      </c>
      <c r="E7" s="56"/>
    </row>
    <row r="8" spans="1:5" x14ac:dyDescent="0.25">
      <c r="A8" s="56"/>
      <c r="B8" s="207" t="s">
        <v>220</v>
      </c>
      <c r="C8" s="51">
        <v>45000</v>
      </c>
      <c r="D8" s="182" t="s">
        <v>0</v>
      </c>
      <c r="E8" s="56"/>
    </row>
    <row r="9" spans="1:5" x14ac:dyDescent="0.25">
      <c r="A9" s="56"/>
      <c r="B9" s="207" t="s">
        <v>221</v>
      </c>
      <c r="C9" s="51">
        <v>375000</v>
      </c>
      <c r="D9" s="182" t="s">
        <v>0</v>
      </c>
      <c r="E9" s="56"/>
    </row>
    <row r="10" spans="1:5" x14ac:dyDescent="0.25">
      <c r="A10" s="56"/>
      <c r="B10" s="54" t="s">
        <v>35</v>
      </c>
      <c r="C10" s="55">
        <f>SUM(C7:C9)</f>
        <v>455000</v>
      </c>
      <c r="D10" s="54" t="s">
        <v>0</v>
      </c>
      <c r="E10" s="56"/>
    </row>
    <row r="11" spans="1:5" x14ac:dyDescent="0.25">
      <c r="A11" s="56"/>
      <c r="B11" s="56"/>
      <c r="C11" s="56"/>
      <c r="D11" s="178"/>
      <c r="E11" s="56"/>
    </row>
    <row r="12" spans="1:5" x14ac:dyDescent="0.25">
      <c r="A12" s="56"/>
      <c r="B12" s="56"/>
      <c r="C12" s="56"/>
      <c r="D12" s="178"/>
      <c r="E12" s="56"/>
    </row>
    <row r="13" spans="1:5" ht="38.25" customHeight="1" x14ac:dyDescent="0.25">
      <c r="A13" s="56"/>
      <c r="B13" s="266" t="s">
        <v>145</v>
      </c>
      <c r="C13" s="267"/>
      <c r="D13" s="268"/>
      <c r="E13" s="56"/>
    </row>
    <row r="14" spans="1:5" x14ac:dyDescent="0.25">
      <c r="A14" s="56"/>
      <c r="B14" s="53" t="s">
        <v>71</v>
      </c>
      <c r="C14" s="51">
        <v>40000</v>
      </c>
      <c r="D14" s="182" t="s">
        <v>0</v>
      </c>
      <c r="E14" s="56"/>
    </row>
    <row r="15" spans="1:5" x14ac:dyDescent="0.25">
      <c r="A15" s="56"/>
      <c r="B15" s="53" t="s">
        <v>14</v>
      </c>
      <c r="C15" s="51">
        <v>11000</v>
      </c>
      <c r="D15" s="182" t="s">
        <v>0</v>
      </c>
      <c r="E15" s="56"/>
    </row>
    <row r="16" spans="1:5" x14ac:dyDescent="0.25">
      <c r="A16" s="56"/>
      <c r="B16" s="54" t="s">
        <v>35</v>
      </c>
      <c r="C16" s="55">
        <f>SUM(C14:C15)</f>
        <v>51000</v>
      </c>
      <c r="D16" s="54" t="s">
        <v>0</v>
      </c>
      <c r="E16" s="56"/>
    </row>
    <row r="17" spans="1:5" x14ac:dyDescent="0.25">
      <c r="A17" s="56"/>
      <c r="B17" s="56"/>
      <c r="C17" s="183"/>
      <c r="D17" s="184"/>
      <c r="E17" s="56"/>
    </row>
    <row r="18" spans="1:5" x14ac:dyDescent="0.25">
      <c r="A18" s="56"/>
      <c r="B18" s="56"/>
      <c r="C18" s="183"/>
      <c r="D18" s="184"/>
      <c r="E18" s="56"/>
    </row>
    <row r="19" spans="1:5" ht="42" customHeight="1" x14ac:dyDescent="0.25">
      <c r="A19" s="56"/>
      <c r="B19" s="269" t="s">
        <v>146</v>
      </c>
      <c r="C19" s="270"/>
      <c r="D19" s="271"/>
      <c r="E19" s="56"/>
    </row>
    <row r="20" spans="1:5" x14ac:dyDescent="0.25">
      <c r="A20" s="56"/>
      <c r="B20" s="108" t="s">
        <v>147</v>
      </c>
      <c r="C20" s="19">
        <v>476595</v>
      </c>
      <c r="D20" s="58" t="s">
        <v>0</v>
      </c>
      <c r="E20" s="56"/>
    </row>
    <row r="21" spans="1:5" x14ac:dyDescent="0.25">
      <c r="A21" s="56"/>
      <c r="B21" s="108" t="s">
        <v>148</v>
      </c>
      <c r="C21" s="40">
        <v>453000</v>
      </c>
      <c r="D21" s="58" t="s">
        <v>0</v>
      </c>
      <c r="E21" s="56"/>
    </row>
    <row r="22" spans="1:5" x14ac:dyDescent="0.25">
      <c r="A22" s="56"/>
      <c r="B22" s="28" t="s">
        <v>149</v>
      </c>
      <c r="C22" s="55">
        <f>C20-C21</f>
        <v>23595</v>
      </c>
      <c r="D22" s="28" t="s">
        <v>0</v>
      </c>
      <c r="E22" s="56"/>
    </row>
    <row r="23" spans="1:5" x14ac:dyDescent="0.25">
      <c r="A23" s="56"/>
      <c r="B23" s="56"/>
      <c r="C23" s="56"/>
      <c r="D23" s="178"/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hidden="1" x14ac:dyDescent="0.25"/>
    <row r="27" spans="1:5" hidden="1" x14ac:dyDescent="0.25"/>
    <row r="28" spans="1:5" hidden="1" x14ac:dyDescent="0.25"/>
    <row r="29" spans="1:5" hidden="1" x14ac:dyDescent="0.25">
      <c r="A29" s="186"/>
      <c r="B29" s="186"/>
      <c r="C29" s="186"/>
      <c r="D29" s="187"/>
      <c r="E29" s="186"/>
    </row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/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x14ac:dyDescent="0.25">
      <c r="A44" s="219"/>
      <c r="B44" s="219"/>
      <c r="C44" s="219"/>
      <c r="D44" s="220"/>
      <c r="E44" s="219"/>
    </row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hidden="1" x14ac:dyDescent="0.25"/>
    <row r="50" hidden="1" x14ac:dyDescent="0.25"/>
  </sheetData>
  <sheetProtection password="C6ED" sheet="1" objects="1" scenarios="1"/>
  <mergeCells count="3">
    <mergeCell ref="B4:D4"/>
    <mergeCell ref="B13:D13"/>
    <mergeCell ref="B19:D19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Maria Rossmann</cp:lastModifiedBy>
  <cp:lastPrinted>2015-08-24T11:11:21Z</cp:lastPrinted>
  <dcterms:created xsi:type="dcterms:W3CDTF">2014-01-17T08:54:17Z</dcterms:created>
  <dcterms:modified xsi:type="dcterms:W3CDTF">2015-09-25T11:07:14Z</dcterms:modified>
</cp:coreProperties>
</file>