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705" windowWidth="20535" windowHeight="1170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  <sheet name="Ark1" sheetId="20" r:id="rId16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E31" i="19" l="1"/>
  <c r="C36" i="19" l="1"/>
  <c r="E36" i="19" s="1"/>
  <c r="C26" i="19" l="1"/>
  <c r="C17" i="19"/>
  <c r="A2" i="16" l="1"/>
  <c r="A2" i="15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C12" i="8"/>
  <c r="A2" i="8"/>
  <c r="A2" i="4"/>
  <c r="C9" i="9" l="1"/>
  <c r="C15" i="8" s="1"/>
  <c r="E29" i="19"/>
  <c r="C13" i="15"/>
  <c r="C15" i="15" s="1"/>
  <c r="C11" i="8" s="1"/>
  <c r="C14" i="16"/>
  <c r="C8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F17" i="7" l="1"/>
  <c r="C9" i="12" l="1"/>
  <c r="C11" i="12" s="1"/>
  <c r="C32" i="8" s="1"/>
  <c r="E32" i="8" s="1"/>
  <c r="C9" i="13" l="1"/>
  <c r="C26" i="8" s="1"/>
  <c r="F8" i="2" l="1"/>
  <c r="F8" i="7"/>
  <c r="F16" i="7" s="1"/>
  <c r="F31" i="2" l="1"/>
  <c r="C9" i="10" s="1"/>
  <c r="C15" i="11" l="1"/>
  <c r="C29" i="8" s="1"/>
  <c r="C15" i="13"/>
  <c r="C27" i="8" s="1"/>
  <c r="C14" i="4"/>
  <c r="C25" i="8" s="1"/>
  <c r="C21" i="3"/>
  <c r="C23" i="8" s="1"/>
  <c r="F18" i="7"/>
  <c r="C18" i="8" s="1"/>
  <c r="C15" i="3"/>
  <c r="C22" i="8" s="1"/>
  <c r="C9" i="3"/>
  <c r="C21" i="8" s="1"/>
  <c r="C8" i="4"/>
  <c r="C24" i="8" s="1"/>
  <c r="C10" i="10"/>
  <c r="C17" i="8" s="1"/>
  <c r="F33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<sst xmlns="http://schemas.openxmlformats.org/spreadsheetml/2006/main" count="460" uniqueCount="223">
  <si>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</si>
  <si>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</si>
  <si>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</si>
  <si>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</si>
  <si>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</si>
  <si>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</si>
  <si>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</si>
  <si>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</si>
  <si>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</si>
  <si>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</si>
  <si>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</si>
  <si>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</si>
  <si>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</si>
  <si>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</si>
  <si>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</si>
  <si>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</si>
  <si>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</si>
  <si>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</si>
  <si>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</si>
  <si>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</si>
  <si>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</si>
  <si>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</si>
  <si>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</si>
  <si>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</si>
  <si>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</si>
  <si>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</si>
  <si>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</si>
  <si>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</si>
  <si>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</si>
  <si>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</si>
  <si>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</si>
  <si>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</si>
  <si>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</si>
  <si>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</si>
  <si>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</si>
  <si>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</si>
  <si>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</si>
  <si>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</si>
  <si>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</si>
  <si>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</si>
  <si>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</si>
  <si>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</si>
  <si>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</si>
  <si>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</si>
  <si>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</si>
  <si>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</si>
  <si>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</si>
  <si>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</si>
  <si>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</si>
  <si>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</si>
  <si>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</si>
  <si>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</si>
  <si>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</si>
  <si>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</si>
  <si>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</si>
  <si>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</si>
  <si>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</si>
  <si>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</si>
  <si>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</si>
  <si>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</si>
  <si>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</si>
  <si>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</si>
  <si>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</si>
  <si>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</si>
  <si>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</si>
  <si>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</si>
  <si>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</si>
  <si>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</si>
  <si>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</si>
  <si>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</si>
  <si>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</si>
  <si>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</si>
  <si>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</si>
  <si>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</si>
  <si>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</si>
  <si>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</si>
  <si>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</si>
  <si>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</si>
  <si>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</si>
  <si>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</si>
  <si>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</si>
  <si>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</si>
  <si>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</si>
  <si>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</si>
  <si>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</si>
  <si>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</si>
  <si>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</si>
  <si>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</si>
  <si>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</si>
  <si>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</si>
  <si>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</si>
  <si>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</si>
  <si>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</si>
  <si>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</si>
  <si>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</si>
  <si>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</si>
  <si>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</si>
  <si>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</si>
  <si>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</si>
  <si>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</si>
  <si>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</si>
  <si>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</si>
  <si>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</si>
  <si>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</si>
  <si>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</si>
  <si>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</si>
  <si>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</si>
  <si>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</si>
  <si>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</si>
  <si>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</si>
  <si>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</si>
  <si>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</si>
  <si>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</si>
  <si>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</si>
  <si>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</si>
  <si>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</si>
  <si>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</si>
  <si>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</si>
  <si>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</si>
  <si>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</si>
  <si>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</si>
  <si>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</si>
  <si>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</si>
  <si>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</si>
  <si>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</si>
  <si>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</si>
  <si>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</si>
  <si>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</si>
  <si>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</si>
  <si>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</si>
  <si>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</si>
  <si>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</si>
  <si>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</si>
  <si>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</si>
  <si>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</si>
  <si>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</si>
  <si>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</si>
  <si>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</si>
  <si>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</si>
  <si>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</si>
  <si>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</si>
  <si>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</si>
  <si>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</si>
  <si>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</si>
  <si>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</si>
  <si>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</si>
  <si>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</si>
  <si>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</si>
  <si>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</si>
  <si>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</si>
  <si>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</si>
  <si>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</si>
  <si>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</si>
  <si>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</si>
  <si>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</si>
  <si>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</si>
  <si>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</si>
  <si>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</si>
  <si>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</si>
  <si>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</si>
  <si>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</si>
  <si>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</si>
  <si>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</si>
  <si>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</si>
  <si>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</si>
  <si>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</si>
  <si>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</si>
  <si>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</si>
  <si>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</si>
  <si>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</si>
  <si>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</si>
  <si>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</si>
  <si>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</si>
  <si>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</si>
  <si>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</si>
  <si>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</si>
  <si>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</si>
  <si>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</si>
  <si>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</si>
  <si>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</si>
  <si>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</si>
  <si>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</si>
  <si>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</si>
  <si>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</si>
  <si>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</si>
  <si>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</si>
  <si>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</si>
  <si>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</si>
  <si>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Andet, Risteanlæg, Hanstholm Renseanlæg</t>
  </si>
  <si>
    <t>Arbejdsplads</t>
  </si>
  <si>
    <t>Beluftningstanke, Mek/EL</t>
  </si>
  <si>
    <t>Beluftningstanke, SRO</t>
  </si>
  <si>
    <t>Efterklaringstanke, SRO</t>
  </si>
  <si>
    <t>Forafvanding, slam, Konstruktion</t>
  </si>
  <si>
    <t>Forklaring, Mek/EL</t>
  </si>
  <si>
    <t>Forklaring, SRO</t>
  </si>
  <si>
    <t>Indløb med riste, Mek/EL</t>
  </si>
  <si>
    <t>Indløb med riste, SRO</t>
  </si>
  <si>
    <t>Sand- og fedtfang, Mek/EL</t>
  </si>
  <si>
    <t>Sand- og fedtfang, SRO</t>
  </si>
  <si>
    <t>Slutafvanding, slam - højteknologisk (centrifuger), Mek/El</t>
  </si>
  <si>
    <t>Slutafvanding, slam - lavteknologisk (slambede), Mek/EL</t>
  </si>
  <si>
    <t>Slutdisponering, slam - lavteknologisk (slammineralisering), Konstruktioner</t>
  </si>
  <si>
    <t>Slutdisponering, slam - lavteknologisk (slammineralisering), Mek/EL</t>
  </si>
  <si>
    <t>Slutdisponering, slam - lavteknologisk (slammineralisering), SRO</t>
  </si>
  <si>
    <t>Værksteder, garager</t>
  </si>
  <si>
    <t>Administrationbygninger</t>
  </si>
  <si>
    <t>Kompressor</t>
  </si>
  <si>
    <t>Værkstedskran</t>
  </si>
  <si>
    <t>Tørrevægt</t>
  </si>
  <si>
    <t>2014</t>
  </si>
  <si>
    <t>5</t>
  </si>
  <si>
    <t>20</t>
  </si>
  <si>
    <t>10</t>
  </si>
  <si>
    <t>60</t>
  </si>
  <si>
    <t>75</t>
  </si>
  <si>
    <t>59</t>
  </si>
  <si>
    <t>8</t>
  </si>
  <si>
    <t>Forafvanding, slam, Mek/EL</t>
  </si>
  <si>
    <t>Spildevandsafgift</t>
  </si>
  <si>
    <t>Thisted Renseanlæg AS</t>
  </si>
  <si>
    <t>S094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</si>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</sst>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220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221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9" t="s">
        <v>58</v>
      </c>
      <c r="E8" s="229"/>
      <c r="F8" s="229"/>
      <c r="G8" s="123"/>
      <c r="H8" s="123"/>
      <c r="I8" s="123"/>
    </row>
    <row r="9" spans="1:9" x14ac:dyDescent="0.25">
      <c r="A9" s="121"/>
      <c r="B9" s="121"/>
      <c r="C9" s="121"/>
      <c r="D9" s="240" t="s">
        <v>107</v>
      </c>
      <c r="E9" s="240"/>
      <c r="F9" s="240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30" t="s">
        <v>59</v>
      </c>
      <c r="E13" s="230"/>
      <c r="F13" s="230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31" t="s">
        <v>60</v>
      </c>
      <c r="E16" s="232"/>
      <c r="F16" s="233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4" t="s">
        <v>2</v>
      </c>
      <c r="E17" s="235"/>
      <c r="F17" s="236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4" t="s">
        <v>132</v>
      </c>
      <c r="E18" s="235"/>
      <c r="F18" s="236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37" t="s">
        <v>44</v>
      </c>
      <c r="E19" s="238"/>
      <c r="F19" s="239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37" t="s">
        <v>61</v>
      </c>
      <c r="E20" s="238"/>
      <c r="F20" s="239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37" t="s">
        <v>88</v>
      </c>
      <c r="E21" s="238"/>
      <c r="F21" s="239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37" t="s">
        <v>62</v>
      </c>
      <c r="E22" s="238"/>
      <c r="F22" s="239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9" t="s">
        <v>42</v>
      </c>
      <c r="E23" s="260"/>
      <c r="F23" s="261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56" t="s">
        <v>63</v>
      </c>
      <c r="E24" s="257"/>
      <c r="F24" s="258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53" t="s">
        <v>64</v>
      </c>
      <c r="E25" s="254"/>
      <c r="F25" s="255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50" t="s">
        <v>43</v>
      </c>
      <c r="E26" s="251"/>
      <c r="F26" s="252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47" t="s">
        <v>65</v>
      </c>
      <c r="E27" s="248"/>
      <c r="F27" s="249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41" t="s">
        <v>142</v>
      </c>
      <c r="E28" s="242"/>
      <c r="F28" s="243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44" t="s">
        <v>143</v>
      </c>
      <c r="E29" s="245"/>
      <c r="F29" s="246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Thisted Renseanlæg AS</v>
      </c>
      <c r="B1" s="56"/>
      <c r="C1" s="56"/>
      <c r="D1" s="56"/>
      <c r="E1" s="56"/>
    </row>
    <row r="2" spans="1:5" x14ac:dyDescent="0.25">
      <c r="A2" s="222" t="str">
        <f>'1. Forside'!A2</f>
        <v>S094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 t="s">
        <v>188</v>
      </c>
      <c r="C7" s="51">
        <v>50000</v>
      </c>
      <c r="D7" s="191" t="s">
        <v>0</v>
      </c>
      <c r="E7" s="56"/>
    </row>
    <row r="8" spans="1:5" x14ac:dyDescent="0.25">
      <c r="A8" s="56"/>
      <c r="B8" s="54" t="s">
        <v>36</v>
      </c>
      <c r="C8" s="55">
        <f>SUM(C7:C7)</f>
        <v>50000</v>
      </c>
      <c r="D8" s="192" t="s">
        <v>0</v>
      </c>
      <c r="E8" s="56"/>
    </row>
    <row r="9" spans="1:5" x14ac:dyDescent="0.25">
      <c r="A9" s="56"/>
      <c r="B9" s="56"/>
      <c r="C9" s="183"/>
      <c r="D9" s="56"/>
      <c r="E9" s="56"/>
    </row>
    <row r="10" spans="1:5" x14ac:dyDescent="0.25">
      <c r="A10" s="56"/>
      <c r="B10" s="56"/>
      <c r="C10" s="183"/>
      <c r="D10" s="56"/>
      <c r="E10" s="56"/>
    </row>
    <row r="11" spans="1:5" ht="27.2" customHeight="1" x14ac:dyDescent="0.25">
      <c r="A11" s="56"/>
      <c r="B11" s="20" t="s">
        <v>151</v>
      </c>
      <c r="C11" s="193"/>
      <c r="D11" s="190"/>
      <c r="E11" s="56"/>
    </row>
    <row r="12" spans="1:5" ht="16.7" customHeight="1" x14ac:dyDescent="0.25">
      <c r="A12" s="56"/>
      <c r="B12" s="108" t="s">
        <v>152</v>
      </c>
      <c r="C12" s="19">
        <v>55200</v>
      </c>
      <c r="D12" s="153" t="s">
        <v>0</v>
      </c>
      <c r="E12" s="56"/>
    </row>
    <row r="13" spans="1:5" ht="16.7" customHeight="1" x14ac:dyDescent="0.25">
      <c r="A13" s="56"/>
      <c r="B13" s="108" t="s">
        <v>153</v>
      </c>
      <c r="C13" s="40">
        <v>50000</v>
      </c>
      <c r="D13" s="153" t="s">
        <v>0</v>
      </c>
      <c r="E13" s="56"/>
    </row>
    <row r="14" spans="1:5" x14ac:dyDescent="0.25">
      <c r="A14" s="56"/>
      <c r="B14" s="28" t="s">
        <v>154</v>
      </c>
      <c r="C14" s="55">
        <f>C12-C13</f>
        <v>5200</v>
      </c>
      <c r="D14" s="155" t="s">
        <v>0</v>
      </c>
      <c r="E14" s="56"/>
    </row>
    <row r="15" spans="1:5" ht="15.75" x14ac:dyDescent="0.25">
      <c r="A15" s="56"/>
      <c r="B15" s="194"/>
      <c r="C15" s="56"/>
      <c r="D15" s="56"/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hidden="1" x14ac:dyDescent="0.25">
      <c r="B18" s="195"/>
      <c r="E18" s="196"/>
    </row>
    <row r="19" spans="1:5" ht="15.75" hidden="1" x14ac:dyDescent="0.25">
      <c r="B19" s="196"/>
      <c r="C19" s="196"/>
    </row>
    <row r="20" spans="1:5" ht="15.75" hidden="1" x14ac:dyDescent="0.25">
      <c r="B20" s="196"/>
      <c r="E20" s="196"/>
    </row>
    <row r="21" spans="1:5" ht="15.75" hidden="1" x14ac:dyDescent="0.25">
      <c r="B21" s="196"/>
      <c r="D21" s="196"/>
    </row>
    <row r="22" spans="1:5" ht="15.75" hidden="1" x14ac:dyDescent="0.25">
      <c r="B22" s="196"/>
      <c r="C22" s="196"/>
    </row>
    <row r="23" spans="1:5" ht="15.75" hidden="1" x14ac:dyDescent="0.25">
      <c r="B23" s="196"/>
      <c r="C23" s="196"/>
    </row>
    <row r="24" spans="1:5" ht="15.75" hidden="1" x14ac:dyDescent="0.25">
      <c r="B24" s="196"/>
      <c r="D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5"/>
      <c r="C27" s="195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6"/>
    </row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5"/>
    </row>
    <row r="63" spans="2:2" hidden="1" x14ac:dyDescent="0.25"/>
    <row r="64" spans="2:2" hidden="1" x14ac:dyDescent="0.25"/>
    <row r="65" spans="1:5" hidden="1" x14ac:dyDescent="0.25">
      <c r="A65" s="186"/>
      <c r="B65" s="186"/>
      <c r="C65" s="186"/>
      <c r="D65" s="186"/>
      <c r="E65" s="186"/>
    </row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Thisted Renseanlæg AS</v>
      </c>
      <c r="B1" s="26"/>
      <c r="C1" s="26"/>
      <c r="D1" s="26"/>
      <c r="E1" s="26"/>
    </row>
    <row r="2" spans="1:5" x14ac:dyDescent="0.25">
      <c r="A2" s="223" t="str">
        <f>'1. Forside'!A2</f>
        <v>S094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/>
      <c r="C8" s="51">
        <v>0</v>
      </c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>
        <v>0</v>
      </c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Thisted Renseanlæg AS</v>
      </c>
      <c r="B1" s="26"/>
      <c r="C1" s="26"/>
      <c r="D1" s="26"/>
      <c r="E1" s="26"/>
    </row>
    <row r="2" spans="1:5" x14ac:dyDescent="0.25">
      <c r="A2" s="223" t="str">
        <f>'1. Forside'!A2</f>
        <v>S094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2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1000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-998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Thisted Renseanlæg AS</v>
      </c>
      <c r="B1" s="26"/>
      <c r="C1" s="26"/>
      <c r="D1" s="26"/>
      <c r="E1" s="26"/>
    </row>
    <row r="2" spans="1:5" x14ac:dyDescent="0.25">
      <c r="A2" s="223" t="str">
        <f>'1. Forside'!A2</f>
        <v>S094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0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0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0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Thisted Renseanlæg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S094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41441810.435000002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12457560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1094311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367091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351000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14269962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-11514907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-11514907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2755055</v>
      </c>
      <c r="D27" s="79" t="s">
        <v>0</v>
      </c>
      <c r="E27" s="10">
        <f>IF(C27&lt;0,0,-C27)</f>
        <v>-2755055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5577017</v>
      </c>
      <c r="D29" s="79" t="s">
        <v>0</v>
      </c>
      <c r="E29" s="10">
        <f>-C29</f>
        <v>-5577017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33092020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33092020</v>
      </c>
      <c r="D36" s="79" t="s">
        <v>0</v>
      </c>
      <c r="E36" s="10">
        <f>-C36</f>
        <v>-33092020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17718.435000002384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Thisted Renseanlæg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S094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0</v>
      </c>
      <c r="D7" s="224" t="s">
        <v>0</v>
      </c>
      <c r="E7" s="225">
        <v>0</v>
      </c>
      <c r="F7" s="224" t="s">
        <v>0</v>
      </c>
      <c r="G7" s="225">
        <v>9418256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0</v>
      </c>
      <c r="F8" s="224" t="s">
        <v>0</v>
      </c>
      <c r="G8" s="226">
        <v>0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5577017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8" t="s">
        <v>0</v>
      </c>
      <c r="E11" s="55">
        <f>C11+E7-E8-E9</f>
        <v>0</v>
      </c>
      <c r="F11" s="228" t="s">
        <v>0</v>
      </c>
      <c r="G11" s="55">
        <f>E11+G7-G8-G9</f>
        <v>3841239</v>
      </c>
      <c r="H11" s="228" t="s">
        <v>0</v>
      </c>
      <c r="I11" s="55">
        <f>G11+I7-I8-I9</f>
        <v>3841239</v>
      </c>
      <c r="J11" s="228" t="s">
        <v>0</v>
      </c>
      <c r="K11" s="55">
        <f>K7-K8-K9+K10+I11</f>
        <v>3841239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6"/>
  <dimension ref="A1"/>
  <sheetViews>
    <sheetView workbookViewId="0"/>
  </sheetViews>
  <sheetFormatPr defaultRowHeight="15" x14ac:dyDescent="0.25"/>
  <sheetData/>
  <sheetProtection password="C6ED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Thisted Renseanlæg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S094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25541015.144633997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-97055.857549609194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25443959.287084389</v>
      </c>
      <c r="D13" s="79" t="s">
        <v>0</v>
      </c>
      <c r="E13" s="6">
        <f>C13</f>
        <v>25443959.287084389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12195823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222</v>
      </c>
      <c r="C16" s="14">
        <f>'6. Gennemførte investeringer'!F33</f>
        <v>2096125.4343921589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1171769.0728813559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investeringer'!F18</f>
        <v>800000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16263717.507273514</v>
      </c>
      <c r="D19" s="79" t="s">
        <v>0</v>
      </c>
      <c r="E19" s="8">
        <f>C19</f>
        <v>16263717.507273514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omkostninger'!C9</f>
        <v>1283000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omkostninger'!C15</f>
        <v>13500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omkostninger'!C21</f>
        <v>-21917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servicemål'!C8</f>
        <v>50000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servicemål'!C14</f>
        <v>5200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-998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1328785</v>
      </c>
      <c r="D30" s="79" t="s">
        <v>0</v>
      </c>
      <c r="E30" s="6">
        <f>C30</f>
        <v>1328785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0</v>
      </c>
      <c r="D32" s="79" t="s">
        <v>0</v>
      </c>
      <c r="E32" s="10">
        <f>C32</f>
        <v>0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9">
        <f>'14. Kontrol med indtægtsrammen'!E37</f>
        <v>17718.435000002384</v>
      </c>
      <c r="D34" s="79" t="s">
        <v>0</v>
      </c>
      <c r="E34" s="12">
        <f>C34</f>
        <v>17718.435000002384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43054180.229357906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569856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75.552736532313261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Thisted Renseanlæg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S094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25541015.144633997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25541015.144633997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25541015.144633997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-97055.857549609194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Thisted Renseanlæg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S094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22034233.76527575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25443959.287084389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25541015.144633997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0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0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Thisted Renseanlæg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S094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296338152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12195823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12195823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13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Thisted Renseanlæg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S094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189</v>
      </c>
      <c r="C8" s="30" t="s">
        <v>210</v>
      </c>
      <c r="D8" s="31" t="s">
        <v>211</v>
      </c>
      <c r="E8" s="32">
        <v>68284</v>
      </c>
      <c r="F8" s="34">
        <f t="shared" ref="F8" si="0">E8/D8</f>
        <v>13656.8</v>
      </c>
      <c r="G8" s="35" t="s">
        <v>0</v>
      </c>
      <c r="H8" s="26"/>
    </row>
    <row r="9" spans="1:8" s="150" customFormat="1" x14ac:dyDescent="0.25">
      <c r="A9" s="26"/>
      <c r="B9" s="29" t="s">
        <v>190</v>
      </c>
      <c r="C9" s="30" t="s">
        <v>210</v>
      </c>
      <c r="D9" s="31" t="s">
        <v>212</v>
      </c>
      <c r="E9" s="32">
        <v>438249</v>
      </c>
      <c r="F9" s="34">
        <f t="shared" ref="F9:F30" si="1">E9/D9</f>
        <v>21912.45</v>
      </c>
      <c r="G9" s="35" t="s">
        <v>0</v>
      </c>
      <c r="H9" s="26"/>
    </row>
    <row r="10" spans="1:8" s="150" customFormat="1" x14ac:dyDescent="0.25">
      <c r="A10" s="26"/>
      <c r="B10" s="29" t="s">
        <v>191</v>
      </c>
      <c r="C10" s="30" t="s">
        <v>210</v>
      </c>
      <c r="D10" s="31" t="s">
        <v>213</v>
      </c>
      <c r="E10" s="32">
        <v>127534</v>
      </c>
      <c r="F10" s="34">
        <f t="shared" si="1"/>
        <v>12753.4</v>
      </c>
      <c r="G10" s="35" t="s">
        <v>0</v>
      </c>
      <c r="H10" s="26"/>
    </row>
    <row r="11" spans="1:8" s="150" customFormat="1" x14ac:dyDescent="0.25">
      <c r="A11" s="26"/>
      <c r="B11" s="29" t="s">
        <v>192</v>
      </c>
      <c r="C11" s="30" t="s">
        <v>210</v>
      </c>
      <c r="D11" s="31" t="s">
        <v>213</v>
      </c>
      <c r="E11" s="32">
        <v>127534</v>
      </c>
      <c r="F11" s="34">
        <f t="shared" si="1"/>
        <v>12753.4</v>
      </c>
      <c r="G11" s="35" t="s">
        <v>0</v>
      </c>
      <c r="H11" s="26"/>
    </row>
    <row r="12" spans="1:8" s="150" customFormat="1" x14ac:dyDescent="0.25">
      <c r="A12" s="26"/>
      <c r="B12" s="29" t="s">
        <v>193</v>
      </c>
      <c r="C12" s="30" t="s">
        <v>210</v>
      </c>
      <c r="D12" s="31" t="s">
        <v>214</v>
      </c>
      <c r="E12" s="32">
        <v>349471</v>
      </c>
      <c r="F12" s="34">
        <f t="shared" si="1"/>
        <v>5824.5166666666664</v>
      </c>
      <c r="G12" s="35" t="s">
        <v>0</v>
      </c>
      <c r="H12" s="26"/>
    </row>
    <row r="13" spans="1:8" s="150" customFormat="1" x14ac:dyDescent="0.25">
      <c r="A13" s="26"/>
      <c r="B13" s="29" t="s">
        <v>194</v>
      </c>
      <c r="C13" s="30" t="s">
        <v>210</v>
      </c>
      <c r="D13" s="31" t="s">
        <v>212</v>
      </c>
      <c r="E13" s="32">
        <v>171893</v>
      </c>
      <c r="F13" s="34">
        <f t="shared" si="1"/>
        <v>8594.65</v>
      </c>
      <c r="G13" s="35" t="s">
        <v>0</v>
      </c>
      <c r="H13" s="26"/>
    </row>
    <row r="14" spans="1:8" s="150" customFormat="1" x14ac:dyDescent="0.25">
      <c r="A14" s="26"/>
      <c r="B14" s="29" t="s">
        <v>195</v>
      </c>
      <c r="C14" s="30" t="s">
        <v>210</v>
      </c>
      <c r="D14" s="31" t="s">
        <v>213</v>
      </c>
      <c r="E14" s="32">
        <v>127533</v>
      </c>
      <c r="F14" s="34">
        <f t="shared" si="1"/>
        <v>12753.3</v>
      </c>
      <c r="G14" s="35" t="s">
        <v>0</v>
      </c>
      <c r="H14" s="26"/>
    </row>
    <row r="15" spans="1:8" s="150" customFormat="1" x14ac:dyDescent="0.25">
      <c r="A15" s="26"/>
      <c r="B15" s="29" t="s">
        <v>196</v>
      </c>
      <c r="C15" s="30" t="s">
        <v>210</v>
      </c>
      <c r="D15" s="31" t="s">
        <v>212</v>
      </c>
      <c r="E15" s="32">
        <v>950903</v>
      </c>
      <c r="F15" s="34">
        <f t="shared" si="1"/>
        <v>47545.15</v>
      </c>
      <c r="G15" s="35" t="s">
        <v>0</v>
      </c>
      <c r="H15" s="26"/>
    </row>
    <row r="16" spans="1:8" s="150" customFormat="1" x14ac:dyDescent="0.25">
      <c r="A16" s="26"/>
      <c r="B16" s="29" t="s">
        <v>197</v>
      </c>
      <c r="C16" s="30" t="s">
        <v>210</v>
      </c>
      <c r="D16" s="31" t="s">
        <v>213</v>
      </c>
      <c r="E16" s="32">
        <v>127534</v>
      </c>
      <c r="F16" s="34">
        <f t="shared" si="1"/>
        <v>12753.4</v>
      </c>
      <c r="G16" s="35" t="s">
        <v>0</v>
      </c>
      <c r="H16" s="26"/>
    </row>
    <row r="17" spans="1:8" s="150" customFormat="1" x14ac:dyDescent="0.25">
      <c r="A17" s="26"/>
      <c r="B17" s="29" t="s">
        <v>207</v>
      </c>
      <c r="C17" s="30" t="s">
        <v>210</v>
      </c>
      <c r="D17" s="31" t="s">
        <v>211</v>
      </c>
      <c r="E17" s="32">
        <v>28820</v>
      </c>
      <c r="F17" s="34">
        <f t="shared" si="1"/>
        <v>5764</v>
      </c>
      <c r="G17" s="35" t="s">
        <v>0</v>
      </c>
      <c r="H17" s="26"/>
    </row>
    <row r="18" spans="1:8" s="150" customFormat="1" x14ac:dyDescent="0.25">
      <c r="A18" s="26"/>
      <c r="B18" s="29" t="s">
        <v>208</v>
      </c>
      <c r="C18" s="30" t="s">
        <v>210</v>
      </c>
      <c r="D18" s="31" t="s">
        <v>211</v>
      </c>
      <c r="E18" s="32">
        <v>230500</v>
      </c>
      <c r="F18" s="34">
        <f t="shared" si="1"/>
        <v>46100</v>
      </c>
      <c r="G18" s="35" t="s">
        <v>0</v>
      </c>
      <c r="H18" s="26"/>
    </row>
    <row r="19" spans="1:8" s="150" customFormat="1" x14ac:dyDescent="0.25">
      <c r="A19" s="26"/>
      <c r="B19" s="29" t="s">
        <v>198</v>
      </c>
      <c r="C19" s="30" t="s">
        <v>210</v>
      </c>
      <c r="D19" s="31" t="s">
        <v>212</v>
      </c>
      <c r="E19" s="32">
        <v>211503</v>
      </c>
      <c r="F19" s="34">
        <f t="shared" si="1"/>
        <v>10575.15</v>
      </c>
      <c r="G19" s="35" t="s">
        <v>0</v>
      </c>
      <c r="H19" s="26"/>
    </row>
    <row r="20" spans="1:8" s="150" customFormat="1" x14ac:dyDescent="0.25">
      <c r="A20" s="26"/>
      <c r="B20" s="29" t="s">
        <v>199</v>
      </c>
      <c r="C20" s="30" t="s">
        <v>210</v>
      </c>
      <c r="D20" s="31" t="s">
        <v>213</v>
      </c>
      <c r="E20" s="32">
        <v>127534</v>
      </c>
      <c r="F20" s="34">
        <f t="shared" si="1"/>
        <v>12753.4</v>
      </c>
      <c r="G20" s="35" t="s">
        <v>0</v>
      </c>
      <c r="H20" s="26"/>
    </row>
    <row r="21" spans="1:8" s="150" customFormat="1" x14ac:dyDescent="0.25">
      <c r="A21" s="26"/>
      <c r="B21" s="29" t="s">
        <v>200</v>
      </c>
      <c r="C21" s="30" t="s">
        <v>210</v>
      </c>
      <c r="D21" s="31" t="s">
        <v>212</v>
      </c>
      <c r="E21" s="32">
        <v>3587001</v>
      </c>
      <c r="F21" s="34">
        <f t="shared" si="1"/>
        <v>179350.05</v>
      </c>
      <c r="G21" s="35" t="s">
        <v>0</v>
      </c>
      <c r="H21" s="26"/>
    </row>
    <row r="22" spans="1:8" s="150" customFormat="1" x14ac:dyDescent="0.25">
      <c r="A22" s="26"/>
      <c r="B22" s="29" t="s">
        <v>201</v>
      </c>
      <c r="C22" s="30" t="s">
        <v>210</v>
      </c>
      <c r="D22" s="31" t="s">
        <v>212</v>
      </c>
      <c r="E22" s="32">
        <v>130524</v>
      </c>
      <c r="F22" s="34">
        <f t="shared" si="1"/>
        <v>6526.2</v>
      </c>
      <c r="G22" s="35" t="s">
        <v>0</v>
      </c>
      <c r="H22" s="26"/>
    </row>
    <row r="23" spans="1:8" s="150" customFormat="1" ht="26.25" x14ac:dyDescent="0.25">
      <c r="A23" s="26"/>
      <c r="B23" s="29" t="s">
        <v>202</v>
      </c>
      <c r="C23" s="30" t="s">
        <v>210</v>
      </c>
      <c r="D23" s="31" t="s">
        <v>214</v>
      </c>
      <c r="E23" s="32">
        <v>6815945</v>
      </c>
      <c r="F23" s="34">
        <f t="shared" si="1"/>
        <v>113599.08333333333</v>
      </c>
      <c r="G23" s="35" t="s">
        <v>0</v>
      </c>
      <c r="H23" s="26"/>
    </row>
    <row r="24" spans="1:8" s="150" customFormat="1" ht="26.25" x14ac:dyDescent="0.25">
      <c r="A24" s="26"/>
      <c r="B24" s="29" t="s">
        <v>203</v>
      </c>
      <c r="C24" s="30" t="s">
        <v>210</v>
      </c>
      <c r="D24" s="31" t="s">
        <v>212</v>
      </c>
      <c r="E24" s="32">
        <v>3235796</v>
      </c>
      <c r="F24" s="34">
        <f t="shared" si="1"/>
        <v>161789.79999999999</v>
      </c>
      <c r="G24" s="35" t="s">
        <v>0</v>
      </c>
      <c r="H24" s="26"/>
    </row>
    <row r="25" spans="1:8" s="150" customFormat="1" x14ac:dyDescent="0.25">
      <c r="A25" s="26"/>
      <c r="B25" s="29" t="s">
        <v>204</v>
      </c>
      <c r="C25" s="30" t="s">
        <v>210</v>
      </c>
      <c r="D25" s="31" t="s">
        <v>213</v>
      </c>
      <c r="E25" s="32">
        <v>275033</v>
      </c>
      <c r="F25" s="34">
        <f t="shared" si="1"/>
        <v>27503.3</v>
      </c>
      <c r="G25" s="35" t="s">
        <v>0</v>
      </c>
      <c r="H25" s="26"/>
    </row>
    <row r="26" spans="1:8" s="150" customFormat="1" x14ac:dyDescent="0.25">
      <c r="A26" s="26"/>
      <c r="B26" s="29" t="s">
        <v>209</v>
      </c>
      <c r="C26" s="30" t="s">
        <v>210</v>
      </c>
      <c r="D26" s="31" t="s">
        <v>211</v>
      </c>
      <c r="E26" s="32">
        <v>16251</v>
      </c>
      <c r="F26" s="34">
        <f t="shared" si="1"/>
        <v>3250.2</v>
      </c>
      <c r="G26" s="35" t="s">
        <v>0</v>
      </c>
      <c r="H26" s="26"/>
    </row>
    <row r="27" spans="1:8" s="150" customFormat="1" x14ac:dyDescent="0.25">
      <c r="A27" s="26"/>
      <c r="B27" s="29" t="s">
        <v>205</v>
      </c>
      <c r="C27" s="30" t="s">
        <v>210</v>
      </c>
      <c r="D27" s="31" t="s">
        <v>215</v>
      </c>
      <c r="E27" s="32">
        <v>4816770</v>
      </c>
      <c r="F27" s="34">
        <f t="shared" si="1"/>
        <v>64223.6</v>
      </c>
      <c r="G27" s="35" t="s">
        <v>0</v>
      </c>
      <c r="H27" s="26"/>
    </row>
    <row r="28" spans="1:8" s="150" customFormat="1" x14ac:dyDescent="0.25">
      <c r="A28" s="26"/>
      <c r="B28" s="29" t="s">
        <v>206</v>
      </c>
      <c r="C28" s="30" t="s">
        <v>210</v>
      </c>
      <c r="D28" s="31" t="s">
        <v>216</v>
      </c>
      <c r="E28" s="32">
        <v>108453</v>
      </c>
      <c r="F28" s="34">
        <f t="shared" si="1"/>
        <v>1838.1864406779662</v>
      </c>
      <c r="G28" s="35" t="s">
        <v>0</v>
      </c>
      <c r="H28" s="26"/>
    </row>
    <row r="29" spans="1:8" s="150" customFormat="1" x14ac:dyDescent="0.25">
      <c r="A29" s="26"/>
      <c r="B29" s="29" t="s">
        <v>190</v>
      </c>
      <c r="C29" s="30" t="s">
        <v>210</v>
      </c>
      <c r="D29" s="31" t="s">
        <v>217</v>
      </c>
      <c r="E29" s="32">
        <v>92883</v>
      </c>
      <c r="F29" s="34">
        <f t="shared" si="1"/>
        <v>11610.375</v>
      </c>
      <c r="G29" s="35" t="s">
        <v>0</v>
      </c>
      <c r="H29" s="26"/>
    </row>
    <row r="30" spans="1:8" s="150" customFormat="1" x14ac:dyDescent="0.25">
      <c r="A30" s="26"/>
      <c r="B30" s="29" t="s">
        <v>196</v>
      </c>
      <c r="C30" s="30" t="s">
        <v>210</v>
      </c>
      <c r="D30" s="31" t="s">
        <v>217</v>
      </c>
      <c r="E30" s="32">
        <v>39633</v>
      </c>
      <c r="F30" s="34">
        <f t="shared" si="1"/>
        <v>4954.125</v>
      </c>
      <c r="G30" s="35" t="s">
        <v>0</v>
      </c>
      <c r="H30" s="26"/>
    </row>
    <row r="31" spans="1:8" s="150" customFormat="1" x14ac:dyDescent="0.25">
      <c r="A31" s="26"/>
      <c r="B31" s="23" t="s">
        <v>72</v>
      </c>
      <c r="C31" s="160"/>
      <c r="D31" s="160"/>
      <c r="E31" s="160"/>
      <c r="F31" s="36">
        <f>SUM(F8:F30)</f>
        <v>798384.53644067794</v>
      </c>
      <c r="G31" s="37" t="s">
        <v>0</v>
      </c>
      <c r="H31" s="26"/>
    </row>
    <row r="32" spans="1:8" s="150" customFormat="1" x14ac:dyDescent="0.25">
      <c r="A32" s="26"/>
      <c r="B32" s="107" t="s">
        <v>136</v>
      </c>
      <c r="C32" s="161"/>
      <c r="D32" s="161"/>
      <c r="E32" s="161"/>
      <c r="F32" s="66">
        <v>1297740.8979514809</v>
      </c>
      <c r="G32" s="37" t="s">
        <v>0</v>
      </c>
      <c r="H32" s="26"/>
    </row>
    <row r="33" spans="1:8" s="150" customFormat="1" x14ac:dyDescent="0.25">
      <c r="A33" s="26"/>
      <c r="B33" s="39" t="s">
        <v>69</v>
      </c>
      <c r="C33" s="162"/>
      <c r="D33" s="162"/>
      <c r="E33" s="163"/>
      <c r="F33" s="38">
        <f>F31+F32</f>
        <v>2096125.4343921589</v>
      </c>
      <c r="G33" s="38" t="s">
        <v>0</v>
      </c>
      <c r="H33" s="26"/>
    </row>
    <row r="34" spans="1:8" s="150" customFormat="1" x14ac:dyDescent="0.25">
      <c r="A34" s="26"/>
      <c r="B34" s="26"/>
      <c r="C34" s="26"/>
      <c r="D34" s="26"/>
      <c r="E34" s="26"/>
      <c r="F34" s="26"/>
      <c r="G34" s="26"/>
      <c r="H34" s="26"/>
    </row>
    <row r="35" spans="1:8" s="150" customFormat="1" x14ac:dyDescent="0.25">
      <c r="A35" s="26"/>
      <c r="B35" s="26"/>
      <c r="C35" s="26"/>
      <c r="D35" s="26"/>
      <c r="E35" s="26"/>
      <c r="F35" s="26"/>
      <c r="G35" s="26"/>
      <c r="H35" s="26"/>
    </row>
    <row r="36" spans="1:8" s="150" customFormat="1" x14ac:dyDescent="0.25">
      <c r="A36" s="26"/>
      <c r="B36" s="26"/>
      <c r="C36" s="26"/>
      <c r="D36" s="26"/>
      <c r="E36" s="26"/>
      <c r="F36" s="26"/>
      <c r="G36" s="26"/>
      <c r="H36" s="26"/>
    </row>
    <row r="37" spans="1:8" s="150" customFormat="1" hidden="1" x14ac:dyDescent="0.25"/>
    <row r="38" spans="1:8" s="150" customFormat="1" hidden="1" x14ac:dyDescent="0.25"/>
    <row r="39" spans="1:8" s="150" customFormat="1" hidden="1" x14ac:dyDescent="0.25"/>
    <row r="40" spans="1:8" s="150" customFormat="1" ht="14.45" hidden="1" customHeight="1" x14ac:dyDescent="0.25"/>
    <row r="41" spans="1:8" s="150" customFormat="1" ht="14.45" hidden="1" customHeight="1" x14ac:dyDescent="0.25"/>
    <row r="42" spans="1:8" s="150" customFormat="1" ht="15" hidden="1" customHeight="1" x14ac:dyDescent="0.25"/>
    <row r="43" spans="1:8" s="150" customFormat="1" ht="15" hidden="1" customHeight="1" x14ac:dyDescent="0.25"/>
    <row r="44" spans="1:8" s="150" customFormat="1" ht="15" hidden="1" customHeight="1" x14ac:dyDescent="0.25"/>
    <row r="45" spans="1:8" s="150" customFormat="1" ht="15" hidden="1" customHeight="1" x14ac:dyDescent="0.25"/>
    <row r="46" spans="1:8" s="150" customFormat="1" ht="15" hidden="1" customHeight="1" x14ac:dyDescent="0.25"/>
    <row r="47" spans="1:8" s="150" customFormat="1" hidden="1" x14ac:dyDescent="0.25"/>
    <row r="48" spans="1:8" s="150" customFormat="1" hidden="1" x14ac:dyDescent="0.25"/>
    <row r="49" s="150" customFormat="1" hidden="1" x14ac:dyDescent="0.25"/>
    <row r="50" s="150" customFormat="1" hidden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s="150" customFormat="1" hidden="1" x14ac:dyDescent="0.25"/>
    <row r="112" s="150" customFormat="1" hidden="1" x14ac:dyDescent="0.25"/>
    <row r="113" s="150" customFormat="1" hidden="1" x14ac:dyDescent="0.25"/>
    <row r="114" s="150" customFormat="1" hidden="1" x14ac:dyDescent="0.25"/>
    <row r="115" s="150" customFormat="1" hidden="1" x14ac:dyDescent="0.25"/>
    <row r="116" s="150" customFormat="1" hidden="1" x14ac:dyDescent="0.25"/>
    <row r="117" s="150" customFormat="1" hidden="1" x14ac:dyDescent="0.25"/>
    <row r="118" s="150" customFormat="1" hidden="1" x14ac:dyDescent="0.25"/>
    <row r="119" s="150" customFormat="1" hidden="1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Thisted Renseanlæg AS</v>
      </c>
      <c r="B1" s="164"/>
      <c r="C1" s="164"/>
      <c r="D1" s="164"/>
      <c r="E1" s="164"/>
    </row>
    <row r="2" spans="1:5" x14ac:dyDescent="0.25">
      <c r="A2" s="1" t="str">
        <f>'1. Forside'!A2</f>
        <v>S094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225000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200000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investeringer'!F31</f>
        <v>798384.53644067794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1171769.0728813559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5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Thisted Renseanlæg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S094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196</v>
      </c>
      <c r="C8" s="30">
        <v>2015</v>
      </c>
      <c r="D8" s="31">
        <v>20</v>
      </c>
      <c r="E8" s="32">
        <v>2000000</v>
      </c>
      <c r="F8" s="45">
        <f>E8/D8</f>
        <v>100000</v>
      </c>
      <c r="G8" s="35" t="s">
        <v>0</v>
      </c>
      <c r="H8" s="26"/>
    </row>
    <row r="9" spans="1:8" s="150" customFormat="1" x14ac:dyDescent="0.25">
      <c r="A9" s="26"/>
      <c r="B9" s="29" t="s">
        <v>194</v>
      </c>
      <c r="C9" s="30">
        <v>2015</v>
      </c>
      <c r="D9" s="31">
        <v>20</v>
      </c>
      <c r="E9" s="32">
        <v>2000000</v>
      </c>
      <c r="F9" s="45">
        <f t="shared" ref="F9:F15" si="0">E9/D9</f>
        <v>100000</v>
      </c>
      <c r="G9" s="35" t="s">
        <v>0</v>
      </c>
      <c r="H9" s="26"/>
    </row>
    <row r="10" spans="1:8" s="150" customFormat="1" x14ac:dyDescent="0.25">
      <c r="A10" s="26"/>
      <c r="B10" s="29" t="s">
        <v>201</v>
      </c>
      <c r="C10" s="30">
        <v>2015</v>
      </c>
      <c r="D10" s="31">
        <v>20</v>
      </c>
      <c r="E10" s="32">
        <v>2000000</v>
      </c>
      <c r="F10" s="45">
        <f t="shared" si="0"/>
        <v>100000</v>
      </c>
      <c r="G10" s="35" t="s">
        <v>0</v>
      </c>
      <c r="H10" s="26"/>
    </row>
    <row r="11" spans="1:8" s="150" customFormat="1" x14ac:dyDescent="0.25">
      <c r="A11" s="26"/>
      <c r="B11" s="29" t="s">
        <v>218</v>
      </c>
      <c r="C11" s="30">
        <v>2015</v>
      </c>
      <c r="D11" s="31">
        <v>20</v>
      </c>
      <c r="E11" s="32">
        <v>2000000</v>
      </c>
      <c r="F11" s="45">
        <f t="shared" si="0"/>
        <v>100000</v>
      </c>
      <c r="G11" s="35" t="s">
        <v>0</v>
      </c>
      <c r="H11" s="26"/>
    </row>
    <row r="12" spans="1:8" s="150" customFormat="1" x14ac:dyDescent="0.25">
      <c r="A12" s="26"/>
      <c r="B12" s="29" t="s">
        <v>196</v>
      </c>
      <c r="C12" s="30">
        <v>2016</v>
      </c>
      <c r="D12" s="31">
        <v>20</v>
      </c>
      <c r="E12" s="32">
        <v>2000000</v>
      </c>
      <c r="F12" s="45">
        <f t="shared" si="0"/>
        <v>100000</v>
      </c>
      <c r="G12" s="35" t="s">
        <v>0</v>
      </c>
      <c r="H12" s="26"/>
    </row>
    <row r="13" spans="1:8" s="150" customFormat="1" x14ac:dyDescent="0.25">
      <c r="A13" s="26"/>
      <c r="B13" s="29" t="s">
        <v>194</v>
      </c>
      <c r="C13" s="30">
        <v>2016</v>
      </c>
      <c r="D13" s="31">
        <v>20</v>
      </c>
      <c r="E13" s="32">
        <v>2000000</v>
      </c>
      <c r="F13" s="45">
        <f t="shared" si="0"/>
        <v>100000</v>
      </c>
      <c r="G13" s="35" t="s">
        <v>0</v>
      </c>
      <c r="H13" s="26"/>
    </row>
    <row r="14" spans="1:8" s="150" customFormat="1" x14ac:dyDescent="0.25">
      <c r="A14" s="26"/>
      <c r="B14" s="29" t="s">
        <v>201</v>
      </c>
      <c r="C14" s="30">
        <v>2016</v>
      </c>
      <c r="D14" s="31">
        <v>20</v>
      </c>
      <c r="E14" s="32">
        <v>2000000</v>
      </c>
      <c r="F14" s="45">
        <f t="shared" si="0"/>
        <v>100000</v>
      </c>
      <c r="G14" s="35" t="s">
        <v>0</v>
      </c>
      <c r="H14" s="26"/>
    </row>
    <row r="15" spans="1:8" s="150" customFormat="1" x14ac:dyDescent="0.25">
      <c r="A15" s="26"/>
      <c r="B15" s="29" t="s">
        <v>218</v>
      </c>
      <c r="C15" s="30">
        <v>2016</v>
      </c>
      <c r="D15" s="31">
        <v>20</v>
      </c>
      <c r="E15" s="32">
        <v>2000000</v>
      </c>
      <c r="F15" s="45">
        <f t="shared" si="0"/>
        <v>100000</v>
      </c>
      <c r="G15" s="35" t="s">
        <v>0</v>
      </c>
      <c r="H15" s="26"/>
    </row>
    <row r="16" spans="1:8" s="150" customFormat="1" x14ac:dyDescent="0.25">
      <c r="A16" s="26"/>
      <c r="B16" s="109" t="s">
        <v>73</v>
      </c>
      <c r="C16" s="167"/>
      <c r="D16" s="168"/>
      <c r="E16" s="169"/>
      <c r="F16" s="46">
        <f>SUMIF(C8:C15,"2015",F8:F15)</f>
        <v>400000</v>
      </c>
      <c r="G16" s="47" t="s">
        <v>0</v>
      </c>
      <c r="H16" s="26"/>
    </row>
    <row r="17" spans="1:8" s="150" customFormat="1" x14ac:dyDescent="0.25">
      <c r="A17" s="26"/>
      <c r="B17" s="107" t="s">
        <v>134</v>
      </c>
      <c r="C17" s="170"/>
      <c r="D17" s="171"/>
      <c r="E17" s="172"/>
      <c r="F17" s="46">
        <f>SUMIF(C8:C15,"2016",F8:F15)</f>
        <v>400000</v>
      </c>
      <c r="G17" s="47" t="s">
        <v>0</v>
      </c>
      <c r="H17" s="26"/>
    </row>
    <row r="18" spans="1:8" s="150" customFormat="1" x14ac:dyDescent="0.25">
      <c r="A18" s="26"/>
      <c r="B18" s="50" t="s">
        <v>36</v>
      </c>
      <c r="C18" s="173"/>
      <c r="D18" s="174"/>
      <c r="E18" s="174"/>
      <c r="F18" s="48">
        <f>F16+F17</f>
        <v>800000</v>
      </c>
      <c r="G18" s="49" t="s">
        <v>0</v>
      </c>
      <c r="H18" s="26"/>
    </row>
    <row r="19" spans="1:8" s="150" customFormat="1" x14ac:dyDescent="0.25">
      <c r="A19" s="26"/>
      <c r="B19" s="26"/>
      <c r="C19" s="166"/>
      <c r="D19" s="26"/>
      <c r="E19" s="26"/>
      <c r="F19" s="26"/>
      <c r="G19" s="26"/>
      <c r="H19" s="26"/>
    </row>
    <row r="20" spans="1:8" s="150" customFormat="1" x14ac:dyDescent="0.25">
      <c r="A20" s="26"/>
      <c r="B20" s="26"/>
      <c r="C20" s="166"/>
      <c r="D20" s="26"/>
      <c r="E20" s="26"/>
      <c r="F20" s="26"/>
      <c r="G20" s="26"/>
      <c r="H20" s="26"/>
    </row>
    <row r="21" spans="1:8" s="150" customFormat="1" x14ac:dyDescent="0.25">
      <c r="A21" s="26"/>
      <c r="B21" s="26"/>
      <c r="C21" s="166"/>
      <c r="D21" s="26"/>
      <c r="E21" s="26"/>
      <c r="F21" s="175"/>
      <c r="G21" s="175"/>
      <c r="H21" s="26"/>
    </row>
    <row r="22" spans="1:8" s="150" customFormat="1" hidden="1" x14ac:dyDescent="0.25">
      <c r="C22" s="176"/>
    </row>
    <row r="23" spans="1:8" s="150" customFormat="1" hidden="1" x14ac:dyDescent="0.25">
      <c r="C23" s="176"/>
    </row>
    <row r="24" spans="1:8" s="150" customFormat="1" hidden="1" x14ac:dyDescent="0.25">
      <c r="C24" s="176"/>
    </row>
    <row r="25" spans="1:8" s="150" customFormat="1" hidden="1" x14ac:dyDescent="0.25">
      <c r="C25" s="176"/>
    </row>
    <row r="26" spans="1:8" s="150" customFormat="1" hidden="1" x14ac:dyDescent="0.25">
      <c r="C26" s="176"/>
    </row>
    <row r="27" spans="1:8" s="150" customFormat="1" hidden="1" x14ac:dyDescent="0.25">
      <c r="C27" s="176"/>
    </row>
    <row r="28" spans="1:8" s="150" customFormat="1" hidden="1" x14ac:dyDescent="0.25">
      <c r="C28" s="176"/>
    </row>
    <row r="29" spans="1:8" s="150" customFormat="1" hidden="1" x14ac:dyDescent="0.25">
      <c r="C29" s="176"/>
    </row>
    <row r="30" spans="1:8" s="150" customFormat="1" hidden="1" x14ac:dyDescent="0.25">
      <c r="C30" s="176"/>
    </row>
    <row r="31" spans="1:8" s="150" customFormat="1" hidden="1" x14ac:dyDescent="0.25">
      <c r="C31" s="176"/>
    </row>
    <row r="32" spans="1:8" s="150" customFormat="1" hidden="1" x14ac:dyDescent="0.25">
      <c r="C32" s="176"/>
    </row>
    <row r="33" spans="3:3" s="150" customFormat="1" hidden="1" x14ac:dyDescent="0.25">
      <c r="C33" s="176"/>
    </row>
    <row r="34" spans="3:3" s="150" customFormat="1" hidden="1" x14ac:dyDescent="0.25">
      <c r="C34" s="176"/>
    </row>
    <row r="35" spans="3:3" s="150" customFormat="1" hidden="1" x14ac:dyDescent="0.25">
      <c r="C35" s="176"/>
    </row>
    <row r="36" spans="3:3" s="150" customFormat="1" hidden="1" x14ac:dyDescent="0.25">
      <c r="C36" s="176"/>
    </row>
    <row r="37" spans="3:3" s="150" customFormat="1" hidden="1" x14ac:dyDescent="0.25">
      <c r="C37" s="176"/>
    </row>
    <row r="38" spans="3:3" s="150" customFormat="1" hidden="1" x14ac:dyDescent="0.25">
      <c r="C38" s="176"/>
    </row>
    <row r="39" spans="3:3" s="150" customFormat="1" hidden="1" x14ac:dyDescent="0.25">
      <c r="C39" s="176"/>
    </row>
    <row r="40" spans="3:3" s="150" customFormat="1" hidden="1" x14ac:dyDescent="0.25">
      <c r="C40" s="176"/>
    </row>
    <row r="41" spans="3:3" s="150" customFormat="1" hidden="1" x14ac:dyDescent="0.25">
      <c r="C41" s="176"/>
    </row>
    <row r="42" spans="3:3" s="150" customFormat="1" ht="12" hidden="1" customHeight="1" x14ac:dyDescent="0.25">
      <c r="C42" s="176"/>
    </row>
    <row r="43" spans="3:3" s="150" customFormat="1" hidden="1" x14ac:dyDescent="0.25">
      <c r="C43" s="176"/>
    </row>
    <row r="44" spans="3:3" s="150" customFormat="1" hidden="1" x14ac:dyDescent="0.25">
      <c r="C44" s="176"/>
    </row>
    <row r="45" spans="3:3" s="150" customFormat="1" hidden="1" x14ac:dyDescent="0.25">
      <c r="C45" s="176"/>
    </row>
    <row r="46" spans="3:3" s="150" customFormat="1" hidden="1" x14ac:dyDescent="0.25">
      <c r="C46" s="176"/>
    </row>
    <row r="47" spans="3:3" s="150" customFormat="1" hidden="1" x14ac:dyDescent="0.25">
      <c r="C47" s="176"/>
    </row>
    <row r="48" spans="3:3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Thisted Renseanlæg AS</v>
      </c>
      <c r="B1" s="56"/>
      <c r="C1" s="56"/>
      <c r="D1" s="178"/>
      <c r="E1" s="56"/>
    </row>
    <row r="2" spans="1:5" x14ac:dyDescent="0.25">
      <c r="A2" s="222" t="str">
        <f>'1. Forside'!A2</f>
        <v>S094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33000</v>
      </c>
      <c r="D7" s="182" t="s">
        <v>0</v>
      </c>
      <c r="E7" s="56"/>
    </row>
    <row r="8" spans="1:5" x14ac:dyDescent="0.25">
      <c r="A8" s="56"/>
      <c r="B8" s="207" t="s">
        <v>219</v>
      </c>
      <c r="C8" s="51">
        <v>1250000</v>
      </c>
      <c r="D8" s="182" t="s">
        <v>0</v>
      </c>
      <c r="E8" s="56"/>
    </row>
    <row r="9" spans="1:5" x14ac:dyDescent="0.25">
      <c r="A9" s="56"/>
      <c r="B9" s="54" t="s">
        <v>35</v>
      </c>
      <c r="C9" s="55">
        <f>SUM(C7:C8)</f>
        <v>1283000</v>
      </c>
      <c r="D9" s="54" t="s">
        <v>0</v>
      </c>
      <c r="E9" s="56"/>
    </row>
    <row r="10" spans="1:5" x14ac:dyDescent="0.25">
      <c r="A10" s="56"/>
      <c r="B10" s="56"/>
      <c r="C10" s="56"/>
      <c r="D10" s="178"/>
      <c r="E10" s="56"/>
    </row>
    <row r="11" spans="1:5" x14ac:dyDescent="0.25">
      <c r="A11" s="56"/>
      <c r="B11" s="56"/>
      <c r="C11" s="56"/>
      <c r="D11" s="178"/>
      <c r="E11" s="56"/>
    </row>
    <row r="12" spans="1:5" ht="38.25" customHeight="1" x14ac:dyDescent="0.25">
      <c r="A12" s="56"/>
      <c r="B12" s="266" t="s">
        <v>145</v>
      </c>
      <c r="C12" s="267"/>
      <c r="D12" s="268"/>
      <c r="E12" s="56"/>
    </row>
    <row r="13" spans="1:5" x14ac:dyDescent="0.25">
      <c r="A13" s="56"/>
      <c r="B13" s="53" t="s">
        <v>71</v>
      </c>
      <c r="C13" s="51">
        <v>0</v>
      </c>
      <c r="D13" s="182" t="s">
        <v>0</v>
      </c>
      <c r="E13" s="56"/>
    </row>
    <row r="14" spans="1:5" x14ac:dyDescent="0.25">
      <c r="A14" s="56"/>
      <c r="B14" s="53" t="s">
        <v>14</v>
      </c>
      <c r="C14" s="51">
        <v>13500</v>
      </c>
      <c r="D14" s="182" t="s">
        <v>0</v>
      </c>
      <c r="E14" s="56"/>
    </row>
    <row r="15" spans="1:5" x14ac:dyDescent="0.25">
      <c r="A15" s="56"/>
      <c r="B15" s="54" t="s">
        <v>35</v>
      </c>
      <c r="C15" s="55">
        <f>SUM(C13:C14)</f>
        <v>13500</v>
      </c>
      <c r="D15" s="54" t="s">
        <v>0</v>
      </c>
      <c r="E15" s="56"/>
    </row>
    <row r="16" spans="1:5" x14ac:dyDescent="0.25">
      <c r="A16" s="56"/>
      <c r="B16" s="56"/>
      <c r="C16" s="183"/>
      <c r="D16" s="184"/>
      <c r="E16" s="56"/>
    </row>
    <row r="17" spans="1:5" x14ac:dyDescent="0.25">
      <c r="A17" s="56"/>
      <c r="B17" s="56"/>
      <c r="C17" s="183"/>
      <c r="D17" s="184"/>
      <c r="E17" s="56"/>
    </row>
    <row r="18" spans="1:5" ht="42" customHeight="1" x14ac:dyDescent="0.25">
      <c r="A18" s="56"/>
      <c r="B18" s="269" t="s">
        <v>146</v>
      </c>
      <c r="C18" s="270"/>
      <c r="D18" s="271"/>
      <c r="E18" s="56"/>
    </row>
    <row r="19" spans="1:5" x14ac:dyDescent="0.25">
      <c r="A19" s="56"/>
      <c r="B19" s="108" t="s">
        <v>147</v>
      </c>
      <c r="C19" s="19">
        <v>1170083</v>
      </c>
      <c r="D19" s="58" t="s">
        <v>0</v>
      </c>
      <c r="E19" s="56"/>
    </row>
    <row r="20" spans="1:5" x14ac:dyDescent="0.25">
      <c r="A20" s="56"/>
      <c r="B20" s="108" t="s">
        <v>148</v>
      </c>
      <c r="C20" s="40">
        <v>1192000</v>
      </c>
      <c r="D20" s="58" t="s">
        <v>0</v>
      </c>
      <c r="E20" s="56"/>
    </row>
    <row r="21" spans="1:5" x14ac:dyDescent="0.25">
      <c r="A21" s="56"/>
      <c r="B21" s="28" t="s">
        <v>149</v>
      </c>
      <c r="C21" s="55">
        <f>C19-C20</f>
        <v>-21917</v>
      </c>
      <c r="D21" s="28" t="s">
        <v>0</v>
      </c>
      <c r="E21" s="56"/>
    </row>
    <row r="22" spans="1:5" x14ac:dyDescent="0.25">
      <c r="A22" s="56"/>
      <c r="B22" s="56"/>
      <c r="C22" s="56"/>
      <c r="D22" s="178"/>
      <c r="E22" s="56"/>
    </row>
    <row r="23" spans="1:5" x14ac:dyDescent="0.25">
      <c r="A23" s="56"/>
      <c r="B23" s="56"/>
      <c r="C23" s="56"/>
      <c r="D23" s="178"/>
      <c r="E23" s="56"/>
    </row>
    <row r="24" spans="1:5" x14ac:dyDescent="0.25">
      <c r="A24" s="56"/>
      <c r="B24" s="56"/>
      <c r="C24" s="56"/>
      <c r="D24" s="178"/>
      <c r="E24" s="56"/>
    </row>
    <row r="25" spans="1:5" hidden="1" x14ac:dyDescent="0.25"/>
    <row r="26" spans="1:5" hidden="1" x14ac:dyDescent="0.25"/>
    <row r="27" spans="1:5" hidden="1" x14ac:dyDescent="0.25"/>
    <row r="28" spans="1:5" hidden="1" x14ac:dyDescent="0.25">
      <c r="A28" s="186"/>
      <c r="B28" s="186"/>
      <c r="C28" s="186"/>
      <c r="D28" s="187"/>
      <c r="E28" s="186"/>
    </row>
    <row r="29" spans="1:5" hidden="1" x14ac:dyDescent="0.25">
      <c r="A29" s="186"/>
      <c r="B29" s="186"/>
      <c r="C29" s="186"/>
      <c r="D29" s="187"/>
      <c r="E29" s="186"/>
    </row>
    <row r="30" spans="1:5" hidden="1" x14ac:dyDescent="0.25">
      <c r="A30" s="186"/>
      <c r="B30" s="186"/>
      <c r="C30" s="186"/>
      <c r="D30" s="187"/>
      <c r="E30" s="186"/>
    </row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/>
    <row r="34" spans="1:5" hidden="1" x14ac:dyDescent="0.25"/>
    <row r="35" spans="1:5" hidden="1" x14ac:dyDescent="0.25"/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x14ac:dyDescent="0.25">
      <c r="A43" s="219"/>
      <c r="B43" s="219"/>
      <c r="C43" s="219"/>
      <c r="D43" s="220"/>
      <c r="E43" s="219"/>
    </row>
    <row r="44" spans="1:5" x14ac:dyDescent="0.25">
      <c r="A44" s="219"/>
      <c r="B44" s="219"/>
      <c r="C44" s="219"/>
      <c r="D44" s="220"/>
      <c r="E44" s="219"/>
    </row>
    <row r="45" spans="1:5" x14ac:dyDescent="0.25">
      <c r="A45" s="219"/>
      <c r="B45" s="219"/>
      <c r="C45" s="219"/>
      <c r="D45" s="220"/>
      <c r="E45" s="219"/>
    </row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2:D12"/>
    <mergeCell ref="B18:D18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16</vt:i4>
      </vt:variant>
    </vt:vector>
  </HeadingPairs>
  <TitlesOfParts>
    <vt:vector size="16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  <vt:lpstr>Ark1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2015-05-08T11:51:55Z</cp:lastPrinted>
  <dcterms:created xsi:type="dcterms:W3CDTF">2014-01-17T08:54:17Z</dcterms:created>
  <dcterms:modified xsi:type="dcterms:W3CDTF">2015-10-05T12:11:06Z</dcterms:modified>
</cp:coreProperties>
</file>