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605" yWindow="1170" windowWidth="20730" windowHeight="1285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 s="1"/>
  <c r="F18" i="11" l="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G17" i="12"/>
  <c r="E18" i="2" s="1"/>
  <c r="F11" i="11"/>
  <c r="F12" i="11"/>
  <c r="F13" i="11"/>
  <c r="F14" i="11"/>
  <c r="F19" i="11"/>
  <c r="F10" i="11"/>
  <c r="F20" i="11" s="1"/>
  <c r="G35" i="12" s="1"/>
  <c r="E15" i="2"/>
  <c r="G15" i="2" s="1"/>
  <c r="G12" i="9"/>
  <c r="G14" i="9" s="1"/>
  <c r="G9" i="9"/>
  <c r="G11" i="9" s="1"/>
  <c r="G12" i="7"/>
  <c r="E9" i="2" s="1"/>
  <c r="E24" i="2"/>
  <c r="G24" i="2" s="1"/>
  <c r="E19" i="2"/>
  <c r="E10" i="2"/>
  <c r="E28" i="13" l="1"/>
  <c r="G28" i="13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<sst xmlns="http://schemas.openxmlformats.org/spreadsheetml/2006/main" count="228" uniqueCount="124">
  <si>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</si>
  <si>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</si>
  <si>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</si>
  <si>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</si>
  <si>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</si>
  <si>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</si>
  <si>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</si>
  <si>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</si>
  <si>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</si>
  <si>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</si>
  <si>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</si>
  <si>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</si>
  <si>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</si>
  <si>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</si>
  <si>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</si>
  <si>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</si>
  <si>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</si>
  <si>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</si>
  <si>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</si>
  <si>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</si>
  <si>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</si>
  <si>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</si>
  <si>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</si>
  <si>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</si>
  <si>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</si>
  <si>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</si>
  <si>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</si>
  <si>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</si>
  <si>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</si>
  <si>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</si>
  <si>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</si>
  <si>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</si>
  <si>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</si>
  <si>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</si>
  <si>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</si>
  <si>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</si>
  <si>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</si>
  <si>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</si>
  <si>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</si>
  <si>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</si>
  <si>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</si>
  <si>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</si>
  <si>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</si>
  <si>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</si>
  <si>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</si>
  <si>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</si>
  <si>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</si>
  <si>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</si>
  <si>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</si>
  <si>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</si>
  <si>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</si>
  <si>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</si>
  <si>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</si>
  <si>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</si>
  <si>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</si>
  <si>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</si>
  <si>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</si>
  <si>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</si>
  <si>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</si>
  <si>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</si>
  <si>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</si>
  <si>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</si>
  <si>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</si>
  <si>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</si>
  <si>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</si>
  <si>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</si>
  <si>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</si>
  <si>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</si>
  <si>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</si>
  <si>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</si>
  <si>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</si>
  <si>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</si>
  <si>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</si>
  <si>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</si>
  <si>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</si>
  <si>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</si>
  <si>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</si>
  <si>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</si>
  <si>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</si>
  <si>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</si>
  <si>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</si>
  <si>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</si>
  <si>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</si>
  <si>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</si>
  <si>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</si>
  <si>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</si>
  <si>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</si>
  <si>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</si>
  <si>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</si>
  <si>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</si>
  <si>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</si>
  <si>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</si>
  <si>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</si>
  <si>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</si>
  <si>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</si>
  <si>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</si>
  <si>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</si>
  <si>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</si>
  <si>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</si>
  <si>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</si>
  <si>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</si>
  <si>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</si>
  <si>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</si>
  <si>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</si>
  <si>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</si>
  <si>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</si>
  <si>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</si>
  <si>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</si>
  <si>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</si>
  <si>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</si>
  <si>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Ø 200 mm &lt; Ledningsnet ≤ Ø 500 mm </t>
  </si>
  <si>
    <t>Strømpeforing Ø 200 mm &lt; Ledningsnet ≤ Ø 500 mm</t>
  </si>
  <si>
    <t>Pumpestationer i brønde (&lt; 6,25 m2), Mek/EL</t>
  </si>
  <si>
    <t>Jordbassin Klasse B</t>
  </si>
  <si>
    <t>Indløb med riste, SRO</t>
  </si>
  <si>
    <t>Indløb med riste, Mek/EL</t>
  </si>
  <si>
    <t>Indløb med riste, Konstruktioner</t>
  </si>
  <si>
    <t>Køretøjer, store lastvogne (&gt; 3.500 kg.)</t>
  </si>
  <si>
    <t>Køretøjer, personbil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</si>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</sst>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1.42578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123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121246041.42622241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7696870.9163481193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1482962.3715271871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119763079.05469523</v>
      </c>
      <c r="F13" s="38" t="s">
        <v>4</v>
      </c>
      <c r="G13" s="37">
        <f>E13</f>
        <v>119763079.05469523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2631753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219161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157155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2958651.5066666668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5966720.5066666668</v>
      </c>
      <c r="F22" s="38" t="s">
        <v>4</v>
      </c>
      <c r="G22" s="37">
        <f>E22</f>
        <v>5966720.5066666668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3996019</v>
      </c>
      <c r="F24" s="38" t="s">
        <v>4</v>
      </c>
      <c r="G24" s="37">
        <f>E24</f>
        <v>3996019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129725818.56136189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41253662.374984488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72295508.134889811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7696870.9163481193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121246041.42622241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113549170.5098743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41253662.374984488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825073.24749968981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72295508.134889811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657889.12402749737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1482962.3715271871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-44122474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-44122473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41326345</v>
      </c>
      <c r="F10" s="10">
        <f>E10/D10</f>
        <v>551017.93333333335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50</v>
      </c>
      <c r="E11" s="46">
        <v>5117478</v>
      </c>
      <c r="F11" s="10">
        <f t="shared" ref="F11:F19" si="0">E11/D11</f>
        <v>102349.56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410523</v>
      </c>
      <c r="F12" s="10">
        <f t="shared" si="0"/>
        <v>20526.150000000001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50</v>
      </c>
      <c r="E13" s="46">
        <v>2779508</v>
      </c>
      <c r="F13" s="10">
        <f t="shared" si="0"/>
        <v>55590.16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10</v>
      </c>
      <c r="E14" s="46">
        <v>1948997</v>
      </c>
      <c r="F14" s="10">
        <f t="shared" si="0"/>
        <v>194899.7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20</v>
      </c>
      <c r="E15" s="46">
        <v>8438775</v>
      </c>
      <c r="F15" s="10">
        <f t="shared" si="0"/>
        <v>421938.75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60</v>
      </c>
      <c r="E16" s="46">
        <v>6985242</v>
      </c>
      <c r="F16" s="10">
        <f t="shared" si="0"/>
        <v>116420.7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5</v>
      </c>
      <c r="E17" s="46">
        <v>3653144</v>
      </c>
      <c r="F17" s="10">
        <f t="shared" si="0"/>
        <v>730628.8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5</v>
      </c>
      <c r="E18" s="46">
        <v>425918</v>
      </c>
      <c r="F18" s="10">
        <f t="shared" si="0"/>
        <v>85183.6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5</v>
      </c>
      <c r="E19" s="46">
        <v>153852</v>
      </c>
      <c r="F19" s="10">
        <f t="shared" si="0"/>
        <v>30770.400000000001</v>
      </c>
      <c r="G19" s="3" t="s">
        <v>4</v>
      </c>
      <c r="H19" s="1"/>
    </row>
    <row r="20" spans="1:8" x14ac:dyDescent="0.25">
      <c r="A20" s="1"/>
      <c r="B20" s="93" t="s">
        <v>120</v>
      </c>
      <c r="C20" s="94"/>
      <c r="D20" s="94"/>
      <c r="E20" s="95"/>
      <c r="F20" s="18">
        <f>SUM(F10:F19)</f>
        <v>2309325.7533333334</v>
      </c>
      <c r="G20" s="8" t="s">
        <v>4</v>
      </c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</sheetData>
  <sheetProtection password="C6BD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6054753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3423000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2631753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-780839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-1000000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219161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1806585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1649430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157155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810000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850000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2015'!F20</f>
        <v>2309325.7533333334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2958651.5066666668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144075122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57021281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5289431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1547406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1646667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65504785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16962044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16962044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-4000000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-60204153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-14148296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-78352449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4114380</v>
      </c>
      <c r="F28" s="6" t="s">
        <v>4</v>
      </c>
      <c r="G28" s="16">
        <f>IF(E28&lt;0,0,-E28)</f>
        <v>-4114380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24484229</v>
      </c>
      <c r="F30" s="6" t="s">
        <v>4</v>
      </c>
      <c r="G30" s="17">
        <f>-$E$30</f>
        <v>-24484229</v>
      </c>
      <c r="H30" s="6" t="s">
        <v>4</v>
      </c>
      <c r="I30" s="1"/>
    </row>
    <row r="31" spans="1:9" x14ac:dyDescent="0.25">
      <c r="A31" s="1"/>
      <c r="B31" s="116" t="s">
        <v>121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122</v>
      </c>
      <c r="C32" s="113"/>
      <c r="D32" s="114"/>
      <c r="E32" s="46">
        <v>107822311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3658183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111480494</v>
      </c>
      <c r="F35" s="6" t="s">
        <v>4</v>
      </c>
      <c r="G35" s="17">
        <f>-E35</f>
        <v>-111480494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3996019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2016-12-13T11:12:25Z</dcterms:modified>
</cp:coreProperties>
</file>