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35" yWindow="120" windowWidth="20955" windowHeight="1384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2" l="1"/>
  <c r="G10" i="9" l="1"/>
  <c r="G30" i="13"/>
  <c r="F89" i="11" l="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G36" i="13" s="1"/>
  <c r="E25" i="2" s="1"/>
  <c r="G25" i="2" s="1"/>
  <c r="E27" i="13"/>
  <c r="E19" i="13"/>
  <c r="E15" i="13"/>
  <c r="G11" i="12"/>
  <c r="E19" i="2" s="1"/>
  <c r="G23" i="12"/>
  <c r="G17" i="12"/>
  <c r="F11" i="11"/>
  <c r="F12" i="11"/>
  <c r="F13" i="11"/>
  <c r="F14" i="11"/>
  <c r="F90" i="11"/>
  <c r="F10" i="11"/>
  <c r="F91" i="11" s="1"/>
  <c r="G29" i="12" s="1"/>
  <c r="E17" i="2"/>
  <c r="G17" i="2" s="1"/>
  <c r="G12" i="9"/>
  <c r="G14" i="9" s="1"/>
  <c r="G9" i="9"/>
  <c r="G11" i="9" s="1"/>
  <c r="G12" i="7"/>
  <c r="E9" i="2" s="1"/>
  <c r="E21" i="2"/>
  <c r="E20" i="2"/>
  <c r="E10" i="2"/>
  <c r="E28" i="13" l="1"/>
  <c r="G28" i="13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<sst xmlns="http://schemas.openxmlformats.org/spreadsheetml/2006/main" count="365" uniqueCount="142">
  <si>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</si>
  <si>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</si>
  <si>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</si>
  <si>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</si>
  <si>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</si>
  <si>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</si>
  <si>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</si>
  <si>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</si>
  <si>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</si>
  <si>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</si>
  <si>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</si>
  <si>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</si>
  <si>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</si>
  <si>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</si>
  <si>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</si>
  <si>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</si>
  <si>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</si>
  <si>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</si>
  <si>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</si>
  <si>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</si>
  <si>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</si>
  <si>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</si>
  <si>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</si>
  <si>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</si>
  <si>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</si>
  <si>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</si>
  <si>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</si>
  <si>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</si>
  <si>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</si>
  <si>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</si>
  <si>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</si>
  <si>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</si>
  <si>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</si>
  <si>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</si>
  <si>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</si>
  <si>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</si>
  <si>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</si>
  <si>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</si>
  <si>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</si>
  <si>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</si>
  <si>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</si>
  <si>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</si>
  <si>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</si>
  <si>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</si>
  <si>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</si>
  <si>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</si>
  <si>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</si>
  <si>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</si>
  <si>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</si>
  <si>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</si>
  <si>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</si>
  <si>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</si>
  <si>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</si>
  <si>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</si>
  <si>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</si>
  <si>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</si>
  <si>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</si>
  <si>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</si>
  <si>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</si>
  <si>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</si>
  <si>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</si>
  <si>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</si>
  <si>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</si>
  <si>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</si>
  <si>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</si>
  <si>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</si>
  <si>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</si>
  <si>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</si>
  <si>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</si>
  <si>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</si>
  <si>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</si>
  <si>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</si>
  <si>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</si>
  <si>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</si>
  <si>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</si>
  <si>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</si>
  <si>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</si>
  <si>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</si>
  <si>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</si>
  <si>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</si>
  <si>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</si>
  <si>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</si>
  <si>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</si>
  <si>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</si>
  <si>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</si>
  <si>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</si>
  <si>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</si>
  <si>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</si>
  <si>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</si>
  <si>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</si>
  <si>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</si>
  <si>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</si>
  <si>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</si>
  <si>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</si>
  <si>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</si>
  <si>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</si>
  <si>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</si>
  <si>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</si>
  <si>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</si>
  <si>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</si>
  <si>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</si>
  <si>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</si>
  <si>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</si>
  <si>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</si>
  <si>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</si>
  <si>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Brønde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</si>
  <si>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</si>
  <si>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</si>
  <si>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</si>
  <si>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</si>
  <si>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1200 mm &lt; Ledningsnet ≤ Ø 1600 mm</t>
  </si>
  <si>
    <t>Strømpeforing ≤ Ø 200 mm</t>
  </si>
  <si>
    <t>Stik</t>
  </si>
  <si>
    <t>Pumpestationer i brønde (&lt; 6,25 m2), Mek/EL</t>
  </si>
  <si>
    <t>Kælder</t>
  </si>
  <si>
    <t>Pumpeinstallation Miljøklasse A (300-600 l/s) - Mek/EL</t>
  </si>
  <si>
    <t>Ledningsnet &gt; Ø 1600 mm (rørbassiner og transportledninger)</t>
  </si>
  <si>
    <t>Pumpestationer i brønde (&lt; 6,25 m2), Konstruktioner</t>
  </si>
  <si>
    <t>Pumpestationer m. overbygning (&lt; 20 m2), Mek/EL</t>
  </si>
  <si>
    <t>Pumpestationer i underjordiske bygværker (&lt;50 m2), Mek/El</t>
  </si>
  <si>
    <t>Installationer "mekaniske riste og SRO" Miljøklasse A. (7-20 m2) - SRO</t>
  </si>
  <si>
    <t>Beluftningstanke, SRO</t>
  </si>
  <si>
    <t>Indløb med riste, SRO</t>
  </si>
  <si>
    <t>Indløb med riste, Konstruktioner</t>
  </si>
  <si>
    <t>Indløb med riste, Mek/EL</t>
  </si>
  <si>
    <t>Slutafvanding, slam - højteknologisk (centrifuger), Mek/El</t>
  </si>
  <si>
    <t>Arbejdsplads</t>
  </si>
  <si>
    <t>Beluftningstanke, Mek/EL</t>
  </si>
  <si>
    <t>Forafvanding, slam, Mek/EL</t>
  </si>
  <si>
    <t>Sand- og fedtfang, Kontruktioner</t>
  </si>
  <si>
    <t>Rådnetanke, slam, Konstruktioner</t>
  </si>
  <si>
    <t>Forafvanding, slam, SRO</t>
  </si>
  <si>
    <t>Efterklaringstanke, SRO</t>
  </si>
  <si>
    <t>Forklaring, Mek/EL</t>
  </si>
  <si>
    <t>Værksteder, garager</t>
  </si>
  <si>
    <t>Solcelleanlæg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</si>
  <si>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</si>
  <si>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</si>
  <si>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</si>
  <si>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</si>
  <si>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Tilbagetaling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</si>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</sst>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topLeftCell="A4" zoomScaleNormal="100" workbookViewId="0">
      <selection activeCell="A15" sqref="A15"/>
    </sheetView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710937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173051515.98026633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13722520.603667149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552745.31269304792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2015884.4968806007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170482886.17069268</v>
      </c>
      <c r="F13" s="38" t="s">
        <v>4</v>
      </c>
      <c r="G13" s="37">
        <f>E13</f>
        <v>170482886.17069268</v>
      </c>
      <c r="H13" s="38" t="s">
        <v>4</v>
      </c>
      <c r="I13" s="20"/>
    </row>
    <row r="14" spans="1:9" x14ac:dyDescent="0.25">
      <c r="A14" s="20"/>
      <c r="B14" s="75" t="s">
        <v>140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141</v>
      </c>
      <c r="C15" s="82"/>
      <c r="D15" s="83"/>
      <c r="E15" s="45">
        <v>7330067</v>
      </c>
      <c r="F15" s="38" t="s">
        <v>4</v>
      </c>
      <c r="G15" s="37">
        <f>E15</f>
        <v>7330067</v>
      </c>
      <c r="H15" s="38" t="s">
        <v>4</v>
      </c>
      <c r="I15" s="20"/>
    </row>
    <row r="16" spans="1:9" x14ac:dyDescent="0.25">
      <c r="A16" s="20"/>
      <c r="B16" s="75" t="s">
        <v>29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81" t="s">
        <v>102</v>
      </c>
      <c r="C17" s="82"/>
      <c r="D17" s="83"/>
      <c r="E17" s="37">
        <f>'Fane 6. Hist. over el. underdæk'!G13</f>
        <v>0</v>
      </c>
      <c r="F17" s="38" t="s">
        <v>4</v>
      </c>
      <c r="G17" s="37">
        <f>E17</f>
        <v>0</v>
      </c>
      <c r="H17" s="38" t="s">
        <v>4</v>
      </c>
      <c r="I17" s="20"/>
    </row>
    <row r="18" spans="1:9" x14ac:dyDescent="0.25">
      <c r="A18" s="20"/>
      <c r="B18" s="75" t="s">
        <v>25</v>
      </c>
      <c r="C18" s="76"/>
      <c r="D18" s="76"/>
      <c r="E18" s="76"/>
      <c r="F18" s="76"/>
      <c r="G18" s="76"/>
      <c r="H18" s="77"/>
      <c r="I18" s="20"/>
    </row>
    <row r="19" spans="1:9" x14ac:dyDescent="0.25">
      <c r="A19" s="20"/>
      <c r="B19" s="78" t="s">
        <v>32</v>
      </c>
      <c r="C19" s="79"/>
      <c r="D19" s="80"/>
      <c r="E19" s="31">
        <f>'Fane 8. Korrektion af PL2015'!G11</f>
        <v>1767815.6899999995</v>
      </c>
      <c r="F19" s="28" t="s">
        <v>4</v>
      </c>
      <c r="G19" s="39"/>
      <c r="H19" s="30"/>
      <c r="I19" s="20"/>
    </row>
    <row r="20" spans="1:9" x14ac:dyDescent="0.25">
      <c r="A20" s="20"/>
      <c r="B20" s="78" t="s">
        <v>33</v>
      </c>
      <c r="C20" s="79"/>
      <c r="D20" s="80"/>
      <c r="E20" s="31">
        <f>'Fane 8. Korrektion af PL2015'!G17</f>
        <v>-1441294.37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78" t="s">
        <v>92</v>
      </c>
      <c r="C21" s="79"/>
      <c r="D21" s="80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78" t="s">
        <v>34</v>
      </c>
      <c r="C22" s="79"/>
      <c r="D22" s="80"/>
      <c r="E22" s="31">
        <f>'Fane 8. Korrektion af PL2015'!G30</f>
        <v>-1222179.5244666673</v>
      </c>
      <c r="F22" s="28" t="s">
        <v>4</v>
      </c>
      <c r="G22" s="35"/>
      <c r="H22" s="36"/>
      <c r="I22" s="20"/>
    </row>
    <row r="23" spans="1:9" x14ac:dyDescent="0.25">
      <c r="A23" s="20"/>
      <c r="B23" s="81" t="s">
        <v>35</v>
      </c>
      <c r="C23" s="82"/>
      <c r="D23" s="83"/>
      <c r="E23" s="37">
        <f>SUM(E19:E22)</f>
        <v>-895658.20446666796</v>
      </c>
      <c r="F23" s="38" t="s">
        <v>4</v>
      </c>
      <c r="G23" s="37">
        <f>E23</f>
        <v>-895658.20446666796</v>
      </c>
      <c r="H23" s="38" t="s">
        <v>4</v>
      </c>
      <c r="I23" s="20"/>
    </row>
    <row r="24" spans="1:9" x14ac:dyDescent="0.25">
      <c r="A24" s="20"/>
      <c r="B24" s="75" t="s">
        <v>30</v>
      </c>
      <c r="C24" s="76"/>
      <c r="D24" s="76"/>
      <c r="E24" s="76"/>
      <c r="F24" s="76"/>
      <c r="G24" s="76"/>
      <c r="H24" s="77"/>
      <c r="I24" s="20"/>
    </row>
    <row r="25" spans="1:9" x14ac:dyDescent="0.25">
      <c r="A25" s="20"/>
      <c r="B25" s="81" t="s">
        <v>31</v>
      </c>
      <c r="C25" s="82"/>
      <c r="D25" s="83"/>
      <c r="E25" s="37">
        <f>'Fane 9. Kontrol af PL2015'!G36</f>
        <v>-0.11999997496604919</v>
      </c>
      <c r="F25" s="38" t="s">
        <v>4</v>
      </c>
      <c r="G25" s="37">
        <f>E25</f>
        <v>-0.11999997496604919</v>
      </c>
      <c r="H25" s="38" t="s">
        <v>4</v>
      </c>
      <c r="I25" s="20"/>
    </row>
    <row r="26" spans="1:9" x14ac:dyDescent="0.25">
      <c r="A26" s="20"/>
      <c r="B26" s="75" t="s">
        <v>36</v>
      </c>
      <c r="C26" s="76"/>
      <c r="D26" s="76"/>
      <c r="E26" s="76"/>
      <c r="F26" s="77"/>
      <c r="G26" s="40">
        <f>G13+G15+G17+G23+G25</f>
        <v>176917294.84622604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9:D19"/>
    <mergeCell ref="B23:D23"/>
    <mergeCell ref="B21:D21"/>
    <mergeCell ref="B26:F26"/>
    <mergeCell ref="B14:H14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51925746.692986064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107403248.68361312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13722520.603667149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173051515.98026633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159328995.37659919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0.34692072926622503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552745.31269304792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51925746.692986064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1038514.9338597213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107403248.68361312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977369.56302087952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2015884.4968806007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8473505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8473505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2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8029670.9400000004</v>
      </c>
      <c r="F10" s="10">
        <f>E10/D10</f>
        <v>107062.2792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4789990</v>
      </c>
      <c r="F11" s="10">
        <f t="shared" ref="F11:F90" si="0">E11/D11</f>
        <v>63866.533333333333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3691238.22</v>
      </c>
      <c r="F12" s="10">
        <f t="shared" si="0"/>
        <v>49216.509600000005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3101616.86</v>
      </c>
      <c r="F13" s="10">
        <f t="shared" si="0"/>
        <v>41354.891466666668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75</v>
      </c>
      <c r="E14" s="46">
        <v>1816750.82</v>
      </c>
      <c r="F14" s="10">
        <f t="shared" si="0"/>
        <v>24223.344266666667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288688.27</v>
      </c>
      <c r="F15" s="10">
        <f t="shared" si="0"/>
        <v>3849.1769333333336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214764.05</v>
      </c>
      <c r="F16" s="10">
        <f t="shared" si="0"/>
        <v>4295.2809999999999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5788699.2300000004</v>
      </c>
      <c r="F17" s="10">
        <f t="shared" si="0"/>
        <v>77182.656400000007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130693.35</v>
      </c>
      <c r="F18" s="10">
        <f t="shared" si="0"/>
        <v>6534.6675000000005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2287809.66</v>
      </c>
      <c r="F19" s="10">
        <f t="shared" si="0"/>
        <v>30504.128800000002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1519066.63</v>
      </c>
      <c r="F20" s="10">
        <f t="shared" si="0"/>
        <v>75953.3315</v>
      </c>
      <c r="G20" s="3" t="s">
        <v>4</v>
      </c>
      <c r="H20" s="1"/>
    </row>
    <row r="21" spans="1:8" x14ac:dyDescent="0.25">
      <c r="A21" s="1"/>
      <c r="B21" s="50" t="s">
        <v>106</v>
      </c>
      <c r="C21" s="47">
        <v>2015</v>
      </c>
      <c r="D21" s="47">
        <v>75</v>
      </c>
      <c r="E21" s="46">
        <v>725213.2</v>
      </c>
      <c r="F21" s="10">
        <f t="shared" si="0"/>
        <v>9669.5093333333334</v>
      </c>
      <c r="G21" s="3" t="s">
        <v>4</v>
      </c>
      <c r="H21" s="1"/>
    </row>
    <row r="22" spans="1:8" x14ac:dyDescent="0.25">
      <c r="A22" s="1"/>
      <c r="B22" s="50" t="s">
        <v>107</v>
      </c>
      <c r="C22" s="47">
        <v>2015</v>
      </c>
      <c r="D22" s="47">
        <v>75</v>
      </c>
      <c r="E22" s="46">
        <v>1751828.63</v>
      </c>
      <c r="F22" s="10">
        <f t="shared" si="0"/>
        <v>23357.715066666664</v>
      </c>
      <c r="G22" s="3" t="s">
        <v>4</v>
      </c>
      <c r="H22" s="1"/>
    </row>
    <row r="23" spans="1:8" x14ac:dyDescent="0.25">
      <c r="A23" s="1"/>
      <c r="B23" s="50" t="s">
        <v>108</v>
      </c>
      <c r="C23" s="47">
        <v>2015</v>
      </c>
      <c r="D23" s="47">
        <v>75</v>
      </c>
      <c r="E23" s="46">
        <v>253515.75</v>
      </c>
      <c r="F23" s="10">
        <f t="shared" si="0"/>
        <v>3380.21</v>
      </c>
      <c r="G23" s="3" t="s">
        <v>4</v>
      </c>
      <c r="H23" s="1"/>
    </row>
    <row r="24" spans="1:8" x14ac:dyDescent="0.25">
      <c r="A24" s="1"/>
      <c r="B24" s="50" t="s">
        <v>109</v>
      </c>
      <c r="C24" s="47">
        <v>2015</v>
      </c>
      <c r="D24" s="47">
        <v>75</v>
      </c>
      <c r="E24" s="46">
        <v>183396.61</v>
      </c>
      <c r="F24" s="10">
        <f t="shared" si="0"/>
        <v>2445.288133333333</v>
      </c>
      <c r="G24" s="3" t="s">
        <v>4</v>
      </c>
      <c r="H24" s="1"/>
    </row>
    <row r="25" spans="1:8" x14ac:dyDescent="0.25">
      <c r="A25" s="1"/>
      <c r="B25" s="50" t="s">
        <v>110</v>
      </c>
      <c r="C25" s="47">
        <v>2015</v>
      </c>
      <c r="D25" s="47">
        <v>75</v>
      </c>
      <c r="E25" s="46">
        <v>33522.160000000003</v>
      </c>
      <c r="F25" s="10">
        <f t="shared" si="0"/>
        <v>446.96213333333338</v>
      </c>
      <c r="G25" s="3" t="s">
        <v>4</v>
      </c>
      <c r="H25" s="1"/>
    </row>
    <row r="26" spans="1:8" x14ac:dyDescent="0.25">
      <c r="A26" s="1"/>
      <c r="B26" s="50" t="s">
        <v>116</v>
      </c>
      <c r="C26" s="47">
        <v>2015</v>
      </c>
      <c r="D26" s="47">
        <v>75</v>
      </c>
      <c r="E26" s="46">
        <v>5282.21</v>
      </c>
      <c r="F26" s="10">
        <f t="shared" si="0"/>
        <v>70.42946666666667</v>
      </c>
      <c r="G26" s="3" t="s">
        <v>4</v>
      </c>
      <c r="H26" s="1"/>
    </row>
    <row r="27" spans="1:8" x14ac:dyDescent="0.25">
      <c r="A27" s="1"/>
      <c r="B27" s="50" t="s">
        <v>105</v>
      </c>
      <c r="C27" s="47">
        <v>2015</v>
      </c>
      <c r="D27" s="47">
        <v>75</v>
      </c>
      <c r="E27" s="46">
        <v>1014289.24</v>
      </c>
      <c r="F27" s="10">
        <f t="shared" si="0"/>
        <v>13523.856533333334</v>
      </c>
      <c r="G27" s="3" t="s">
        <v>4</v>
      </c>
      <c r="H27" s="1"/>
    </row>
    <row r="28" spans="1:8" x14ac:dyDescent="0.25">
      <c r="A28" s="1"/>
      <c r="B28" s="50" t="s">
        <v>112</v>
      </c>
      <c r="C28" s="47">
        <v>2015</v>
      </c>
      <c r="D28" s="47">
        <v>75</v>
      </c>
      <c r="E28" s="46">
        <v>365522.95</v>
      </c>
      <c r="F28" s="10">
        <f t="shared" si="0"/>
        <v>4873.6393333333335</v>
      </c>
      <c r="G28" s="3" t="s">
        <v>4</v>
      </c>
      <c r="H28" s="1"/>
    </row>
    <row r="29" spans="1:8" x14ac:dyDescent="0.25">
      <c r="A29" s="1"/>
      <c r="B29" s="50" t="s">
        <v>113</v>
      </c>
      <c r="C29" s="47">
        <v>2015</v>
      </c>
      <c r="D29" s="47">
        <v>20</v>
      </c>
      <c r="E29" s="46">
        <v>107344.77</v>
      </c>
      <c r="F29" s="10">
        <f t="shared" si="0"/>
        <v>5367.2385000000004</v>
      </c>
      <c r="G29" s="3" t="s">
        <v>4</v>
      </c>
      <c r="H29" s="1"/>
    </row>
    <row r="30" spans="1:8" x14ac:dyDescent="0.25">
      <c r="A30" s="1"/>
      <c r="B30" s="50" t="s">
        <v>117</v>
      </c>
      <c r="C30" s="47">
        <v>2015</v>
      </c>
      <c r="D30" s="47">
        <v>50</v>
      </c>
      <c r="E30" s="46">
        <v>6167.3</v>
      </c>
      <c r="F30" s="10">
        <f t="shared" si="0"/>
        <v>123.346</v>
      </c>
      <c r="G30" s="3" t="s">
        <v>4</v>
      </c>
      <c r="H30" s="1"/>
    </row>
    <row r="31" spans="1:8" x14ac:dyDescent="0.25">
      <c r="A31" s="1"/>
      <c r="B31" s="50" t="s">
        <v>113</v>
      </c>
      <c r="C31" s="47">
        <v>2015</v>
      </c>
      <c r="D31" s="47">
        <v>20</v>
      </c>
      <c r="E31" s="46">
        <v>572742.03</v>
      </c>
      <c r="F31" s="10">
        <f t="shared" si="0"/>
        <v>28637.101500000001</v>
      </c>
      <c r="G31" s="3" t="s">
        <v>4</v>
      </c>
      <c r="H31" s="1"/>
    </row>
    <row r="32" spans="1:8" x14ac:dyDescent="0.25">
      <c r="A32" s="1"/>
      <c r="B32" s="50" t="s">
        <v>113</v>
      </c>
      <c r="C32" s="47">
        <v>2015</v>
      </c>
      <c r="D32" s="47">
        <v>20</v>
      </c>
      <c r="E32" s="46">
        <v>26199.73</v>
      </c>
      <c r="F32" s="10">
        <f t="shared" si="0"/>
        <v>1309.9865</v>
      </c>
      <c r="G32" s="3" t="s">
        <v>4</v>
      </c>
      <c r="H32" s="1"/>
    </row>
    <row r="33" spans="1:8" x14ac:dyDescent="0.25">
      <c r="A33" s="1"/>
      <c r="B33" s="50" t="s">
        <v>117</v>
      </c>
      <c r="C33" s="47">
        <v>2015</v>
      </c>
      <c r="D33" s="47">
        <v>50</v>
      </c>
      <c r="E33" s="46">
        <v>84860.41</v>
      </c>
      <c r="F33" s="10">
        <f t="shared" si="0"/>
        <v>1697.2082</v>
      </c>
      <c r="G33" s="3" t="s">
        <v>4</v>
      </c>
      <c r="H33" s="1"/>
    </row>
    <row r="34" spans="1:8" x14ac:dyDescent="0.25">
      <c r="A34" s="1"/>
      <c r="B34" s="50" t="s">
        <v>113</v>
      </c>
      <c r="C34" s="47">
        <v>2015</v>
      </c>
      <c r="D34" s="47">
        <v>20</v>
      </c>
      <c r="E34" s="46">
        <v>427919.76</v>
      </c>
      <c r="F34" s="10">
        <f t="shared" si="0"/>
        <v>21395.988000000001</v>
      </c>
      <c r="G34" s="3" t="s">
        <v>4</v>
      </c>
      <c r="H34" s="1"/>
    </row>
    <row r="35" spans="1:8" x14ac:dyDescent="0.25">
      <c r="A35" s="1"/>
      <c r="B35" s="50" t="s">
        <v>117</v>
      </c>
      <c r="C35" s="47">
        <v>2015</v>
      </c>
      <c r="D35" s="47">
        <v>50</v>
      </c>
      <c r="E35" s="46">
        <v>9900</v>
      </c>
      <c r="F35" s="10">
        <f t="shared" si="0"/>
        <v>198</v>
      </c>
      <c r="G35" s="3" t="s">
        <v>4</v>
      </c>
      <c r="H35" s="1"/>
    </row>
    <row r="36" spans="1:8" x14ac:dyDescent="0.25">
      <c r="A36" s="1"/>
      <c r="B36" s="50" t="s">
        <v>113</v>
      </c>
      <c r="C36" s="47">
        <v>2015</v>
      </c>
      <c r="D36" s="47">
        <v>20</v>
      </c>
      <c r="E36" s="46">
        <v>76466.899999999994</v>
      </c>
      <c r="F36" s="10">
        <f t="shared" si="0"/>
        <v>3823.3449999999998</v>
      </c>
      <c r="G36" s="3" t="s">
        <v>4</v>
      </c>
      <c r="H36" s="1"/>
    </row>
    <row r="37" spans="1:8" x14ac:dyDescent="0.25">
      <c r="A37" s="1"/>
      <c r="B37" s="50" t="s">
        <v>118</v>
      </c>
      <c r="C37" s="47">
        <v>2015</v>
      </c>
      <c r="D37" s="47">
        <v>20</v>
      </c>
      <c r="E37" s="46">
        <v>280609.21999999997</v>
      </c>
      <c r="F37" s="10">
        <f t="shared" si="0"/>
        <v>14030.460999999999</v>
      </c>
      <c r="G37" s="3" t="s">
        <v>4</v>
      </c>
      <c r="H37" s="1"/>
    </row>
    <row r="38" spans="1:8" x14ac:dyDescent="0.25">
      <c r="A38" s="1"/>
      <c r="B38" s="50" t="s">
        <v>119</v>
      </c>
      <c r="C38" s="47">
        <v>2015</v>
      </c>
      <c r="D38" s="47">
        <v>20</v>
      </c>
      <c r="E38" s="46">
        <v>113750.61</v>
      </c>
      <c r="F38" s="10">
        <f t="shared" si="0"/>
        <v>5687.5304999999998</v>
      </c>
      <c r="G38" s="3" t="s">
        <v>4</v>
      </c>
      <c r="H38" s="1"/>
    </row>
    <row r="39" spans="1:8" x14ac:dyDescent="0.25">
      <c r="A39" s="1"/>
      <c r="B39" s="50" t="s">
        <v>113</v>
      </c>
      <c r="C39" s="47">
        <v>2015</v>
      </c>
      <c r="D39" s="47">
        <v>20</v>
      </c>
      <c r="E39" s="46">
        <v>93777.37</v>
      </c>
      <c r="F39" s="10">
        <f t="shared" si="0"/>
        <v>4688.8684999999996</v>
      </c>
      <c r="G39" s="3" t="s">
        <v>4</v>
      </c>
      <c r="H39" s="1"/>
    </row>
    <row r="40" spans="1:8" x14ac:dyDescent="0.25">
      <c r="A40" s="1"/>
      <c r="B40" s="50" t="s">
        <v>118</v>
      </c>
      <c r="C40" s="47">
        <v>2015</v>
      </c>
      <c r="D40" s="47">
        <v>20</v>
      </c>
      <c r="E40" s="46">
        <v>194974.31</v>
      </c>
      <c r="F40" s="10">
        <f t="shared" si="0"/>
        <v>9748.7155000000002</v>
      </c>
      <c r="G40" s="3" t="s">
        <v>4</v>
      </c>
      <c r="H40" s="1"/>
    </row>
    <row r="41" spans="1:8" x14ac:dyDescent="0.25">
      <c r="A41" s="1"/>
      <c r="B41" s="50" t="s">
        <v>113</v>
      </c>
      <c r="C41" s="47">
        <v>2015</v>
      </c>
      <c r="D41" s="47">
        <v>20</v>
      </c>
      <c r="E41" s="46">
        <v>46403.7</v>
      </c>
      <c r="F41" s="10">
        <f t="shared" si="0"/>
        <v>2320.1849999999999</v>
      </c>
      <c r="G41" s="3" t="s">
        <v>4</v>
      </c>
      <c r="H41" s="1"/>
    </row>
    <row r="42" spans="1:8" x14ac:dyDescent="0.25">
      <c r="A42" s="1"/>
      <c r="B42" s="50" t="s">
        <v>115</v>
      </c>
      <c r="C42" s="47">
        <v>2015</v>
      </c>
      <c r="D42" s="47">
        <v>20</v>
      </c>
      <c r="E42" s="46">
        <v>442754.07</v>
      </c>
      <c r="F42" s="10">
        <f t="shared" si="0"/>
        <v>22137.7035</v>
      </c>
      <c r="G42" s="3" t="s">
        <v>4</v>
      </c>
      <c r="H42" s="1"/>
    </row>
    <row r="43" spans="1:8" x14ac:dyDescent="0.25">
      <c r="A43" s="1"/>
      <c r="B43" s="50" t="s">
        <v>113</v>
      </c>
      <c r="C43" s="47">
        <v>2015</v>
      </c>
      <c r="D43" s="47">
        <v>20</v>
      </c>
      <c r="E43" s="46">
        <v>35557.5</v>
      </c>
      <c r="F43" s="10">
        <f t="shared" si="0"/>
        <v>1777.875</v>
      </c>
      <c r="G43" s="3" t="s">
        <v>4</v>
      </c>
      <c r="H43" s="1"/>
    </row>
    <row r="44" spans="1:8" x14ac:dyDescent="0.25">
      <c r="A44" s="1"/>
      <c r="B44" s="50" t="s">
        <v>118</v>
      </c>
      <c r="C44" s="47">
        <v>2015</v>
      </c>
      <c r="D44" s="47">
        <v>20</v>
      </c>
      <c r="E44" s="46">
        <v>80695.05</v>
      </c>
      <c r="F44" s="10">
        <f t="shared" si="0"/>
        <v>4034.7525000000001</v>
      </c>
      <c r="G44" s="3" t="s">
        <v>4</v>
      </c>
      <c r="H44" s="1"/>
    </row>
    <row r="45" spans="1:8" x14ac:dyDescent="0.25">
      <c r="A45" s="1"/>
      <c r="B45" s="50" t="s">
        <v>113</v>
      </c>
      <c r="C45" s="47">
        <v>2015</v>
      </c>
      <c r="D45" s="47">
        <v>20</v>
      </c>
      <c r="E45" s="46">
        <v>190656.77</v>
      </c>
      <c r="F45" s="10">
        <f t="shared" si="0"/>
        <v>9532.8384999999998</v>
      </c>
      <c r="G45" s="3" t="s">
        <v>4</v>
      </c>
      <c r="H45" s="1"/>
    </row>
    <row r="46" spans="1:8" x14ac:dyDescent="0.25">
      <c r="A46" s="1"/>
      <c r="B46" s="50" t="s">
        <v>118</v>
      </c>
      <c r="C46" s="47">
        <v>2015</v>
      </c>
      <c r="D46" s="47">
        <v>20</v>
      </c>
      <c r="E46" s="46">
        <v>72511.83</v>
      </c>
      <c r="F46" s="10">
        <f t="shared" si="0"/>
        <v>3625.5915</v>
      </c>
      <c r="G46" s="3" t="s">
        <v>4</v>
      </c>
      <c r="H46" s="1"/>
    </row>
    <row r="47" spans="1:8" x14ac:dyDescent="0.25">
      <c r="A47" s="1"/>
      <c r="B47" s="50" t="s">
        <v>113</v>
      </c>
      <c r="C47" s="47">
        <v>2015</v>
      </c>
      <c r="D47" s="47">
        <v>20</v>
      </c>
      <c r="E47" s="46">
        <v>94195.1</v>
      </c>
      <c r="F47" s="10">
        <f t="shared" si="0"/>
        <v>4709.7550000000001</v>
      </c>
      <c r="G47" s="3" t="s">
        <v>4</v>
      </c>
      <c r="H47" s="1"/>
    </row>
    <row r="48" spans="1:8" x14ac:dyDescent="0.25">
      <c r="A48" s="1"/>
      <c r="B48" s="50" t="s">
        <v>113</v>
      </c>
      <c r="C48" s="47">
        <v>2015</v>
      </c>
      <c r="D48" s="47">
        <v>20</v>
      </c>
      <c r="E48" s="46">
        <v>102366.2</v>
      </c>
      <c r="F48" s="10">
        <f t="shared" si="0"/>
        <v>5118.3099999999995</v>
      </c>
      <c r="G48" s="3" t="s">
        <v>4</v>
      </c>
      <c r="H48" s="1"/>
    </row>
    <row r="49" spans="1:8" x14ac:dyDescent="0.25">
      <c r="A49" s="1"/>
      <c r="B49" s="50" t="s">
        <v>120</v>
      </c>
      <c r="C49" s="47">
        <v>2015</v>
      </c>
      <c r="D49" s="47">
        <v>10</v>
      </c>
      <c r="E49" s="46">
        <v>449922.41</v>
      </c>
      <c r="F49" s="10">
        <f t="shared" si="0"/>
        <v>44992.240999999995</v>
      </c>
      <c r="G49" s="3" t="s">
        <v>4</v>
      </c>
      <c r="H49" s="1"/>
    </row>
    <row r="50" spans="1:8" x14ac:dyDescent="0.25">
      <c r="A50" s="1"/>
      <c r="B50" s="50" t="s">
        <v>120</v>
      </c>
      <c r="C50" s="47">
        <v>2015</v>
      </c>
      <c r="D50" s="47">
        <v>10</v>
      </c>
      <c r="E50" s="46">
        <v>70474.990000000005</v>
      </c>
      <c r="F50" s="10">
        <f t="shared" si="0"/>
        <v>7047.4990000000007</v>
      </c>
      <c r="G50" s="3" t="s">
        <v>4</v>
      </c>
      <c r="H50" s="1"/>
    </row>
    <row r="51" spans="1:8" x14ac:dyDescent="0.25">
      <c r="A51" s="1"/>
      <c r="B51" s="50" t="s">
        <v>121</v>
      </c>
      <c r="C51" s="47">
        <v>2015</v>
      </c>
      <c r="D51" s="47">
        <v>10</v>
      </c>
      <c r="E51" s="46">
        <v>460110.62</v>
      </c>
      <c r="F51" s="10">
        <f t="shared" si="0"/>
        <v>46011.061999999998</v>
      </c>
      <c r="G51" s="3" t="s">
        <v>4</v>
      </c>
      <c r="H51" s="1"/>
    </row>
    <row r="52" spans="1:8" x14ac:dyDescent="0.25">
      <c r="A52" s="1"/>
      <c r="B52" s="50" t="s">
        <v>122</v>
      </c>
      <c r="C52" s="47">
        <v>2015</v>
      </c>
      <c r="D52" s="47">
        <v>10</v>
      </c>
      <c r="E52" s="46">
        <v>120134.46</v>
      </c>
      <c r="F52" s="10">
        <f t="shared" si="0"/>
        <v>12013.446</v>
      </c>
      <c r="G52" s="3" t="s">
        <v>4</v>
      </c>
      <c r="H52" s="1"/>
    </row>
    <row r="53" spans="1:8" x14ac:dyDescent="0.25">
      <c r="A53" s="1"/>
      <c r="B53" s="50" t="s">
        <v>123</v>
      </c>
      <c r="C53" s="47">
        <v>2015</v>
      </c>
      <c r="D53" s="47">
        <v>60</v>
      </c>
      <c r="E53" s="46">
        <v>229036.15</v>
      </c>
      <c r="F53" s="10">
        <f t="shared" si="0"/>
        <v>3817.2691666666665</v>
      </c>
      <c r="G53" s="3" t="s">
        <v>4</v>
      </c>
      <c r="H53" s="1"/>
    </row>
    <row r="54" spans="1:8" x14ac:dyDescent="0.25">
      <c r="A54" s="1"/>
      <c r="B54" s="50" t="s">
        <v>121</v>
      </c>
      <c r="C54" s="47">
        <v>2015</v>
      </c>
      <c r="D54" s="47">
        <v>10</v>
      </c>
      <c r="E54" s="46">
        <v>73019.899999999994</v>
      </c>
      <c r="F54" s="10">
        <f t="shared" si="0"/>
        <v>7301.99</v>
      </c>
      <c r="G54" s="3" t="s">
        <v>4</v>
      </c>
      <c r="H54" s="1"/>
    </row>
    <row r="55" spans="1:8" x14ac:dyDescent="0.25">
      <c r="A55" s="1"/>
      <c r="B55" s="50" t="s">
        <v>124</v>
      </c>
      <c r="C55" s="47">
        <v>2015</v>
      </c>
      <c r="D55" s="47">
        <v>20</v>
      </c>
      <c r="E55" s="46">
        <v>103164</v>
      </c>
      <c r="F55" s="10">
        <f t="shared" si="0"/>
        <v>5158.2</v>
      </c>
      <c r="G55" s="3" t="s">
        <v>4</v>
      </c>
      <c r="H55" s="1"/>
    </row>
    <row r="56" spans="1:8" x14ac:dyDescent="0.25">
      <c r="A56" s="1"/>
      <c r="B56" s="50" t="s">
        <v>125</v>
      </c>
      <c r="C56" s="47">
        <v>2015</v>
      </c>
      <c r="D56" s="47">
        <v>20</v>
      </c>
      <c r="E56" s="46">
        <v>1394174.44</v>
      </c>
      <c r="F56" s="10">
        <f t="shared" si="0"/>
        <v>69708.721999999994</v>
      </c>
      <c r="G56" s="3" t="s">
        <v>4</v>
      </c>
      <c r="H56" s="1"/>
    </row>
    <row r="57" spans="1:8" x14ac:dyDescent="0.25">
      <c r="A57" s="1"/>
      <c r="B57" s="50" t="s">
        <v>123</v>
      </c>
      <c r="C57" s="47">
        <v>2015</v>
      </c>
      <c r="D57" s="47">
        <v>60</v>
      </c>
      <c r="E57" s="46">
        <v>115500</v>
      </c>
      <c r="F57" s="10">
        <f t="shared" si="0"/>
        <v>1925</v>
      </c>
      <c r="G57" s="3" t="s">
        <v>4</v>
      </c>
      <c r="H57" s="1"/>
    </row>
    <row r="58" spans="1:8" x14ac:dyDescent="0.25">
      <c r="A58" s="1"/>
      <c r="B58" s="50" t="s">
        <v>122</v>
      </c>
      <c r="C58" s="47">
        <v>2015</v>
      </c>
      <c r="D58" s="47">
        <v>10</v>
      </c>
      <c r="E58" s="46">
        <v>83477.72</v>
      </c>
      <c r="F58" s="10">
        <f t="shared" si="0"/>
        <v>8347.7720000000008</v>
      </c>
      <c r="G58" s="3" t="s">
        <v>4</v>
      </c>
      <c r="H58" s="1"/>
    </row>
    <row r="59" spans="1:8" x14ac:dyDescent="0.25">
      <c r="A59" s="1"/>
      <c r="B59" s="50" t="s">
        <v>126</v>
      </c>
      <c r="C59" s="47">
        <v>2015</v>
      </c>
      <c r="D59" s="47">
        <v>5</v>
      </c>
      <c r="E59" s="46">
        <v>39141.589999999997</v>
      </c>
      <c r="F59" s="10">
        <f t="shared" si="0"/>
        <v>7828.3179999999993</v>
      </c>
      <c r="G59" s="3" t="s">
        <v>4</v>
      </c>
      <c r="H59" s="1"/>
    </row>
    <row r="60" spans="1:8" x14ac:dyDescent="0.25">
      <c r="A60" s="1"/>
      <c r="B60" s="50" t="s">
        <v>126</v>
      </c>
      <c r="C60" s="47">
        <v>2015</v>
      </c>
      <c r="D60" s="47">
        <v>5</v>
      </c>
      <c r="E60" s="46">
        <v>44863.81</v>
      </c>
      <c r="F60" s="10">
        <f t="shared" si="0"/>
        <v>8972.7619999999988</v>
      </c>
      <c r="G60" s="3" t="s">
        <v>4</v>
      </c>
      <c r="H60" s="1"/>
    </row>
    <row r="61" spans="1:8" x14ac:dyDescent="0.25">
      <c r="A61" s="1"/>
      <c r="B61" s="50" t="s">
        <v>127</v>
      </c>
      <c r="C61" s="47">
        <v>2015</v>
      </c>
      <c r="D61" s="47">
        <v>20</v>
      </c>
      <c r="E61" s="46">
        <v>13986614.82</v>
      </c>
      <c r="F61" s="10">
        <f t="shared" si="0"/>
        <v>699330.74100000004</v>
      </c>
      <c r="G61" s="3" t="s">
        <v>4</v>
      </c>
      <c r="H61" s="1"/>
    </row>
    <row r="62" spans="1:8" x14ac:dyDescent="0.25">
      <c r="A62" s="1"/>
      <c r="B62" s="50" t="s">
        <v>128</v>
      </c>
      <c r="C62" s="47">
        <v>2015</v>
      </c>
      <c r="D62" s="47">
        <v>20</v>
      </c>
      <c r="E62" s="46">
        <v>90772.5</v>
      </c>
      <c r="F62" s="10">
        <f t="shared" si="0"/>
        <v>4538.625</v>
      </c>
      <c r="G62" s="3" t="s">
        <v>4</v>
      </c>
      <c r="H62" s="1"/>
    </row>
    <row r="63" spans="1:8" x14ac:dyDescent="0.25">
      <c r="A63" s="1"/>
      <c r="B63" s="50" t="s">
        <v>128</v>
      </c>
      <c r="C63" s="47">
        <v>2015</v>
      </c>
      <c r="D63" s="47">
        <v>20</v>
      </c>
      <c r="E63" s="46">
        <v>40404</v>
      </c>
      <c r="F63" s="10">
        <f t="shared" si="0"/>
        <v>2020.2</v>
      </c>
      <c r="G63" s="3" t="s">
        <v>4</v>
      </c>
      <c r="H63" s="1"/>
    </row>
    <row r="64" spans="1:8" x14ac:dyDescent="0.25">
      <c r="A64" s="1"/>
      <c r="B64" s="50" t="s">
        <v>124</v>
      </c>
      <c r="C64" s="47">
        <v>2015</v>
      </c>
      <c r="D64" s="47">
        <v>20</v>
      </c>
      <c r="E64" s="46">
        <v>58469.01</v>
      </c>
      <c r="F64" s="10">
        <f t="shared" si="0"/>
        <v>2923.4504999999999</v>
      </c>
      <c r="G64" s="3" t="s">
        <v>4</v>
      </c>
      <c r="H64" s="1"/>
    </row>
    <row r="65" spans="1:8" x14ac:dyDescent="0.25">
      <c r="A65" s="1"/>
      <c r="B65" s="50" t="s">
        <v>123</v>
      </c>
      <c r="C65" s="47">
        <v>2015</v>
      </c>
      <c r="D65" s="47">
        <v>60</v>
      </c>
      <c r="E65" s="46">
        <v>20685</v>
      </c>
      <c r="F65" s="10">
        <f t="shared" si="0"/>
        <v>344.75</v>
      </c>
      <c r="G65" s="3" t="s">
        <v>4</v>
      </c>
      <c r="H65" s="1"/>
    </row>
    <row r="66" spans="1:8" x14ac:dyDescent="0.25">
      <c r="A66" s="1"/>
      <c r="B66" s="50" t="s">
        <v>122</v>
      </c>
      <c r="C66" s="47">
        <v>2015</v>
      </c>
      <c r="D66" s="47">
        <v>10</v>
      </c>
      <c r="E66" s="46">
        <v>14757.6</v>
      </c>
      <c r="F66" s="10">
        <f t="shared" si="0"/>
        <v>1475.76</v>
      </c>
      <c r="G66" s="3" t="s">
        <v>4</v>
      </c>
      <c r="H66" s="1"/>
    </row>
    <row r="67" spans="1:8" x14ac:dyDescent="0.25">
      <c r="A67" s="1"/>
      <c r="B67" s="50" t="s">
        <v>129</v>
      </c>
      <c r="C67" s="47">
        <v>2015</v>
      </c>
      <c r="D67" s="47">
        <v>60</v>
      </c>
      <c r="E67" s="46">
        <v>100265</v>
      </c>
      <c r="F67" s="10">
        <f t="shared" si="0"/>
        <v>1671.0833333333333</v>
      </c>
      <c r="G67" s="3" t="s">
        <v>4</v>
      </c>
      <c r="H67" s="1"/>
    </row>
    <row r="68" spans="1:8" x14ac:dyDescent="0.25">
      <c r="A68" s="1"/>
      <c r="B68" s="50" t="s">
        <v>130</v>
      </c>
      <c r="C68" s="47">
        <v>2015</v>
      </c>
      <c r="D68" s="47">
        <v>60</v>
      </c>
      <c r="E68" s="46">
        <v>71378.5</v>
      </c>
      <c r="F68" s="10">
        <f t="shared" si="0"/>
        <v>1189.6416666666667</v>
      </c>
      <c r="G68" s="3" t="s">
        <v>4</v>
      </c>
      <c r="H68" s="1"/>
    </row>
    <row r="69" spans="1:8" x14ac:dyDescent="0.25">
      <c r="A69" s="1"/>
      <c r="B69" s="50" t="s">
        <v>127</v>
      </c>
      <c r="C69" s="47">
        <v>2015</v>
      </c>
      <c r="D69" s="47">
        <v>20</v>
      </c>
      <c r="E69" s="46">
        <v>8482.5499999999993</v>
      </c>
      <c r="F69" s="10">
        <f t="shared" si="0"/>
        <v>424.12749999999994</v>
      </c>
      <c r="G69" s="3" t="s">
        <v>4</v>
      </c>
      <c r="H69" s="1"/>
    </row>
    <row r="70" spans="1:8" x14ac:dyDescent="0.25">
      <c r="A70" s="1"/>
      <c r="B70" s="50" t="s">
        <v>121</v>
      </c>
      <c r="C70" s="47">
        <v>2015</v>
      </c>
      <c r="D70" s="47">
        <v>10</v>
      </c>
      <c r="E70" s="46">
        <v>78198.75</v>
      </c>
      <c r="F70" s="10">
        <f t="shared" si="0"/>
        <v>7819.875</v>
      </c>
      <c r="G70" s="3" t="s">
        <v>4</v>
      </c>
      <c r="H70" s="1"/>
    </row>
    <row r="71" spans="1:8" x14ac:dyDescent="0.25">
      <c r="A71" s="1"/>
      <c r="B71" s="50" t="s">
        <v>122</v>
      </c>
      <c r="C71" s="47">
        <v>2015</v>
      </c>
      <c r="D71" s="47">
        <v>10</v>
      </c>
      <c r="E71" s="46">
        <v>110720.21</v>
      </c>
      <c r="F71" s="10">
        <f t="shared" si="0"/>
        <v>11072.021000000001</v>
      </c>
      <c r="G71" s="3" t="s">
        <v>4</v>
      </c>
      <c r="H71" s="1"/>
    </row>
    <row r="72" spans="1:8" x14ac:dyDescent="0.25">
      <c r="A72" s="1"/>
      <c r="B72" s="50" t="s">
        <v>128</v>
      </c>
      <c r="C72" s="47">
        <v>2015</v>
      </c>
      <c r="D72" s="47">
        <v>20</v>
      </c>
      <c r="E72" s="46">
        <v>245880.16</v>
      </c>
      <c r="F72" s="10">
        <f t="shared" si="0"/>
        <v>12294.008</v>
      </c>
      <c r="G72" s="3" t="s">
        <v>4</v>
      </c>
      <c r="H72" s="1"/>
    </row>
    <row r="73" spans="1:8" x14ac:dyDescent="0.25">
      <c r="A73" s="1"/>
      <c r="B73" s="50" t="s">
        <v>131</v>
      </c>
      <c r="C73" s="47">
        <v>2015</v>
      </c>
      <c r="D73" s="47">
        <v>10</v>
      </c>
      <c r="E73" s="46">
        <v>447172.11</v>
      </c>
      <c r="F73" s="10">
        <f t="shared" si="0"/>
        <v>44717.210999999996</v>
      </c>
      <c r="G73" s="3" t="s">
        <v>4</v>
      </c>
      <c r="H73" s="1"/>
    </row>
    <row r="74" spans="1:8" x14ac:dyDescent="0.25">
      <c r="A74" s="1"/>
      <c r="B74" s="50" t="s">
        <v>131</v>
      </c>
      <c r="C74" s="47">
        <v>2015</v>
      </c>
      <c r="D74" s="47">
        <v>10</v>
      </c>
      <c r="E74" s="46">
        <v>844816.91</v>
      </c>
      <c r="F74" s="10">
        <f t="shared" si="0"/>
        <v>84481.691000000006</v>
      </c>
      <c r="G74" s="3" t="s">
        <v>4</v>
      </c>
      <c r="H74" s="1"/>
    </row>
    <row r="75" spans="1:8" x14ac:dyDescent="0.25">
      <c r="A75" s="1"/>
      <c r="B75" s="50" t="s">
        <v>127</v>
      </c>
      <c r="C75" s="47">
        <v>2015</v>
      </c>
      <c r="D75" s="47">
        <v>20</v>
      </c>
      <c r="E75" s="46">
        <v>180650.29</v>
      </c>
      <c r="F75" s="10">
        <f t="shared" si="0"/>
        <v>9032.5145000000011</v>
      </c>
      <c r="G75" s="3" t="s">
        <v>4</v>
      </c>
      <c r="H75" s="1"/>
    </row>
    <row r="76" spans="1:8" x14ac:dyDescent="0.25">
      <c r="A76" s="1"/>
      <c r="B76" s="50" t="s">
        <v>132</v>
      </c>
      <c r="C76" s="47">
        <v>2015</v>
      </c>
      <c r="D76" s="47">
        <v>10</v>
      </c>
      <c r="E76" s="46">
        <v>97934.59</v>
      </c>
      <c r="F76" s="10">
        <f t="shared" si="0"/>
        <v>9793.4589999999989</v>
      </c>
      <c r="G76" s="3" t="s">
        <v>4</v>
      </c>
      <c r="H76" s="1"/>
    </row>
    <row r="77" spans="1:8" x14ac:dyDescent="0.25">
      <c r="A77" s="1"/>
      <c r="B77" s="50" t="s">
        <v>121</v>
      </c>
      <c r="C77" s="47">
        <v>2015</v>
      </c>
      <c r="D77" s="47">
        <v>10</v>
      </c>
      <c r="E77" s="46">
        <v>109166.39999999999</v>
      </c>
      <c r="F77" s="10">
        <f t="shared" si="0"/>
        <v>10916.64</v>
      </c>
      <c r="G77" s="3" t="s">
        <v>4</v>
      </c>
      <c r="H77" s="1"/>
    </row>
    <row r="78" spans="1:8" x14ac:dyDescent="0.25">
      <c r="A78" s="1"/>
      <c r="B78" s="50" t="s">
        <v>133</v>
      </c>
      <c r="C78" s="47">
        <v>2015</v>
      </c>
      <c r="D78" s="47">
        <v>20</v>
      </c>
      <c r="E78" s="46">
        <v>1015595.34</v>
      </c>
      <c r="F78" s="10">
        <f t="shared" si="0"/>
        <v>50779.767</v>
      </c>
      <c r="G78" s="3" t="s">
        <v>4</v>
      </c>
      <c r="H78" s="1"/>
    </row>
    <row r="79" spans="1:8" x14ac:dyDescent="0.25">
      <c r="A79" s="1"/>
      <c r="B79" s="50" t="s">
        <v>127</v>
      </c>
      <c r="C79" s="47">
        <v>2015</v>
      </c>
      <c r="D79" s="47">
        <v>20</v>
      </c>
      <c r="E79" s="46">
        <v>60447.22</v>
      </c>
      <c r="F79" s="10">
        <f t="shared" si="0"/>
        <v>3022.3609999999999</v>
      </c>
      <c r="G79" s="3" t="s">
        <v>4</v>
      </c>
      <c r="H79" s="1"/>
    </row>
    <row r="80" spans="1:8" x14ac:dyDescent="0.25">
      <c r="A80" s="1"/>
      <c r="B80" s="50" t="s">
        <v>125</v>
      </c>
      <c r="C80" s="47">
        <v>2015</v>
      </c>
      <c r="D80" s="47">
        <v>20</v>
      </c>
      <c r="E80" s="46">
        <v>204015</v>
      </c>
      <c r="F80" s="10">
        <f t="shared" si="0"/>
        <v>10200.75</v>
      </c>
      <c r="G80" s="3" t="s">
        <v>4</v>
      </c>
      <c r="H80" s="1"/>
    </row>
    <row r="81" spans="1:8" x14ac:dyDescent="0.25">
      <c r="A81" s="1"/>
      <c r="B81" s="50" t="s">
        <v>127</v>
      </c>
      <c r="C81" s="47">
        <v>2015</v>
      </c>
      <c r="D81" s="47">
        <v>20</v>
      </c>
      <c r="E81" s="46">
        <v>377472.66</v>
      </c>
      <c r="F81" s="10">
        <f t="shared" si="0"/>
        <v>18873.632999999998</v>
      </c>
      <c r="G81" s="3" t="s">
        <v>4</v>
      </c>
      <c r="H81" s="1"/>
    </row>
    <row r="82" spans="1:8" x14ac:dyDescent="0.25">
      <c r="A82" s="1"/>
      <c r="B82" s="50" t="s">
        <v>126</v>
      </c>
      <c r="C82" s="47">
        <v>2015</v>
      </c>
      <c r="D82" s="47">
        <v>5</v>
      </c>
      <c r="E82" s="46">
        <v>29615.25</v>
      </c>
      <c r="F82" s="10">
        <f t="shared" si="0"/>
        <v>5923.05</v>
      </c>
      <c r="G82" s="3" t="s">
        <v>4</v>
      </c>
      <c r="H82" s="1"/>
    </row>
    <row r="83" spans="1:8" x14ac:dyDescent="0.25">
      <c r="A83" s="1"/>
      <c r="B83" s="50" t="s">
        <v>125</v>
      </c>
      <c r="C83" s="47">
        <v>2015</v>
      </c>
      <c r="D83" s="47">
        <v>20</v>
      </c>
      <c r="E83" s="46">
        <v>201600</v>
      </c>
      <c r="F83" s="10">
        <f t="shared" si="0"/>
        <v>10080</v>
      </c>
      <c r="G83" s="3" t="s">
        <v>4</v>
      </c>
      <c r="H83" s="1"/>
    </row>
    <row r="84" spans="1:8" x14ac:dyDescent="0.25">
      <c r="A84" s="1"/>
      <c r="B84" s="50" t="s">
        <v>125</v>
      </c>
      <c r="C84" s="47">
        <v>2015</v>
      </c>
      <c r="D84" s="47">
        <v>20</v>
      </c>
      <c r="E84" s="46">
        <v>62064.98</v>
      </c>
      <c r="F84" s="10">
        <f t="shared" si="0"/>
        <v>3103.2490000000003</v>
      </c>
      <c r="G84" s="3" t="s">
        <v>4</v>
      </c>
      <c r="H84" s="1"/>
    </row>
    <row r="85" spans="1:8" x14ac:dyDescent="0.25">
      <c r="A85" s="1"/>
      <c r="B85" s="50" t="s">
        <v>129</v>
      </c>
      <c r="C85" s="47">
        <v>2015</v>
      </c>
      <c r="D85" s="47">
        <v>60</v>
      </c>
      <c r="E85" s="46">
        <v>55800.83</v>
      </c>
      <c r="F85" s="10">
        <f t="shared" si="0"/>
        <v>930.01383333333331</v>
      </c>
      <c r="G85" s="3" t="s">
        <v>4</v>
      </c>
      <c r="H85" s="1"/>
    </row>
    <row r="86" spans="1:8" x14ac:dyDescent="0.25">
      <c r="A86" s="1"/>
      <c r="B86" s="50" t="s">
        <v>125</v>
      </c>
      <c r="C86" s="47">
        <v>2015</v>
      </c>
      <c r="D86" s="47">
        <v>20</v>
      </c>
      <c r="E86" s="46">
        <v>281980.62</v>
      </c>
      <c r="F86" s="10">
        <f t="shared" si="0"/>
        <v>14099.030999999999</v>
      </c>
      <c r="G86" s="3" t="s">
        <v>4</v>
      </c>
      <c r="H86" s="1"/>
    </row>
    <row r="87" spans="1:8" x14ac:dyDescent="0.25">
      <c r="A87" s="1"/>
      <c r="B87" s="50" t="s">
        <v>123</v>
      </c>
      <c r="C87" s="47">
        <v>2015</v>
      </c>
      <c r="D87" s="47">
        <v>60</v>
      </c>
      <c r="E87" s="46">
        <v>372084.64</v>
      </c>
      <c r="F87" s="10">
        <f t="shared" si="0"/>
        <v>6201.4106666666667</v>
      </c>
      <c r="G87" s="3" t="s">
        <v>4</v>
      </c>
      <c r="H87" s="1"/>
    </row>
    <row r="88" spans="1:8" x14ac:dyDescent="0.25">
      <c r="A88" s="1"/>
      <c r="B88" s="50" t="s">
        <v>127</v>
      </c>
      <c r="C88" s="47">
        <v>2015</v>
      </c>
      <c r="D88" s="47">
        <v>20</v>
      </c>
      <c r="E88" s="46">
        <v>837769.28</v>
      </c>
      <c r="F88" s="10">
        <f t="shared" si="0"/>
        <v>41888.464</v>
      </c>
      <c r="G88" s="3" t="s">
        <v>4</v>
      </c>
      <c r="H88" s="1"/>
    </row>
    <row r="89" spans="1:8" x14ac:dyDescent="0.25">
      <c r="A89" s="1"/>
      <c r="B89" s="50" t="s">
        <v>134</v>
      </c>
      <c r="C89" s="47">
        <v>2015</v>
      </c>
      <c r="D89" s="47">
        <v>75</v>
      </c>
      <c r="E89" s="46">
        <v>60754.5</v>
      </c>
      <c r="F89" s="10">
        <f t="shared" si="0"/>
        <v>810.06</v>
      </c>
      <c r="G89" s="3" t="s">
        <v>4</v>
      </c>
      <c r="H89" s="1"/>
    </row>
    <row r="90" spans="1:8" x14ac:dyDescent="0.25">
      <c r="A90" s="1"/>
      <c r="B90" s="50" t="s">
        <v>135</v>
      </c>
      <c r="C90" s="47">
        <v>2015</v>
      </c>
      <c r="D90" s="47">
        <v>25</v>
      </c>
      <c r="E90" s="46">
        <v>220078.96</v>
      </c>
      <c r="F90" s="10">
        <f t="shared" si="0"/>
        <v>8803.1584000000003</v>
      </c>
      <c r="G90" s="3" t="s">
        <v>4</v>
      </c>
      <c r="H90" s="1"/>
    </row>
    <row r="91" spans="1:8" x14ac:dyDescent="0.25">
      <c r="A91" s="1"/>
      <c r="B91" s="93" t="s">
        <v>136</v>
      </c>
      <c r="C91" s="94"/>
      <c r="D91" s="94"/>
      <c r="E91" s="95"/>
      <c r="F91" s="18">
        <f>SUM(F10:F90)</f>
        <v>1993660.2377666663</v>
      </c>
      <c r="G91" s="8" t="s">
        <v>4</v>
      </c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</sheetData>
  <sheetProtection password="C6BD" sheet="1" objects="1" scenarios="1"/>
  <mergeCells count="4">
    <mergeCell ref="B91:E9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86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13820815.689999999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12053000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1767815.6899999995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77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5358705.63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6800000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-1441294.37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87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0" t="s">
        <v>81</v>
      </c>
      <c r="C26" s="111"/>
      <c r="D26" s="111"/>
      <c r="E26" s="111"/>
      <c r="F26" s="111"/>
      <c r="G26" s="111"/>
      <c r="H26" s="112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4095667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1113833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2015'!F91</f>
        <v>1993660.2377666663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-1222179.5244666673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>
      <selection activeCell="G37" sqref="G37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195985055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87204208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4350303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-174375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5840083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97220219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4425997.47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4425997.47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-10112648.08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-23759423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-20787913.600000001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-54659984.68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46986231.789999999</v>
      </c>
      <c r="F28" s="6" t="s">
        <v>4</v>
      </c>
      <c r="G28" s="16">
        <f>IF(E28&lt;0,0,-E28)</f>
        <v>-46986231.789999999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9949156</v>
      </c>
      <c r="F30" s="6" t="s">
        <v>4</v>
      </c>
      <c r="G30" s="17">
        <f>-$E$30</f>
        <v>-9949156</v>
      </c>
      <c r="H30" s="6" t="s">
        <v>4</v>
      </c>
      <c r="I30" s="1"/>
    </row>
    <row r="31" spans="1:9" x14ac:dyDescent="0.25">
      <c r="A31" s="1"/>
      <c r="B31" s="116" t="s">
        <v>137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138</v>
      </c>
      <c r="C32" s="114"/>
      <c r="D32" s="115"/>
      <c r="E32" s="46">
        <v>133406265.33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5643402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139049667.32999998</v>
      </c>
      <c r="F35" s="6" t="s">
        <v>4</v>
      </c>
      <c r="G35" s="17">
        <f>-E35</f>
        <v>-139049667.32999998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-0.11999997496604919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2016-12-15T14:26:26Z</dcterms:modified>
</cp:coreProperties>
</file>