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4560" yWindow="75" windowWidth="22245" windowHeight="1477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31" i="11"/>
  <c r="F10" i="11"/>
  <c r="F32" i="11" s="1"/>
  <c r="G29" i="12" s="1"/>
  <c r="E15" i="2"/>
  <c r="G15" i="2" s="1"/>
  <c r="G12" i="9"/>
  <c r="G14" i="9" s="1"/>
  <c r="G9" i="9"/>
  <c r="G11" i="9" s="1"/>
  <c r="G12" i="7"/>
  <c r="E9" i="2" s="1"/>
  <c r="E23" i="2"/>
  <c r="G23" i="2" s="1"/>
  <c r="E18" i="2"/>
  <c r="E10" i="2"/>
  <c r="E28" i="13" l="1"/>
  <c r="G28" i="13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<sst xmlns="http://schemas.openxmlformats.org/spreadsheetml/2006/main" count="243" uniqueCount="131">
  <si>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</si>
  <si>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</si>
  <si>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</si>
  <si>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</si>
  <si>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</si>
  <si>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</si>
  <si>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</si>
  <si>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</si>
  <si>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</si>
  <si>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</si>
  <si>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</si>
  <si>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</si>
  <si>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</si>
  <si>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</si>
  <si>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</si>
  <si>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</si>
  <si>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</si>
  <si>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</si>
  <si>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</si>
  <si>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</si>
  <si>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</si>
  <si>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</si>
  <si>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</si>
  <si>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</si>
  <si>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</si>
  <si>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</si>
  <si>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</si>
  <si>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</si>
  <si>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</si>
  <si>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</si>
  <si>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</si>
  <si>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</si>
  <si>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</si>
  <si>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</si>
  <si>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</si>
  <si>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</si>
  <si>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</si>
  <si>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</si>
  <si>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</si>
  <si>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</si>
  <si>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</si>
  <si>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</si>
  <si>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</si>
  <si>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</si>
  <si>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</si>
  <si>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</si>
  <si>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</si>
  <si>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</si>
  <si>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</si>
  <si>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</si>
  <si>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</si>
  <si>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</si>
  <si>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</si>
  <si>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</si>
  <si>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</si>
  <si>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</si>
  <si>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</si>
  <si>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</si>
  <si>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</si>
  <si>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</si>
  <si>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</si>
  <si>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</si>
  <si>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</si>
  <si>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</si>
  <si>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</si>
  <si>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</si>
  <si>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</si>
  <si>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</si>
  <si>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</si>
  <si>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</si>
  <si>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</si>
  <si>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</si>
  <si>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</si>
  <si>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</si>
  <si>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</si>
  <si>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</si>
  <si>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</si>
  <si>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</si>
  <si>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</si>
  <si>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</si>
  <si>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</si>
  <si>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</si>
  <si>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</si>
  <si>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</si>
  <si>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</si>
  <si>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</si>
  <si>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</si>
  <si>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</si>
  <si>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</si>
  <si>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</si>
  <si>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</si>
  <si>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</si>
  <si>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</si>
  <si>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</si>
  <si>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</si>
  <si>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</si>
  <si>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</si>
  <si>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</si>
  <si>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</si>
  <si>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</si>
  <si>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</si>
  <si>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</si>
  <si>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</si>
  <si>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</si>
  <si>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</si>
  <si>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Beluftningstanke, Konstruktioner</t>
  </si>
  <si>
    <t>Beluftningstanke, Mek/EL</t>
  </si>
  <si>
    <t>Beluftningstanke, SRO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</si>
  <si>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</si>
  <si>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</si>
  <si>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</si>
  <si>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</si>
  <si>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Strømpeforing ≤ Ø 200 mm</t>
  </si>
  <si>
    <t>Strømpeforing Ø 200 mm &lt; Ledningsnet ≤ Ø 500 mm</t>
  </si>
  <si>
    <t>Brønde</t>
  </si>
  <si>
    <t>Stik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</si>
  <si>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</si>
  <si>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</si>
  <si>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</si>
  <si>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</si>
  <si>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</si>
  <si>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</si>
  <si>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Installationer "mekaniske riste og SRO" Miljøklasse A. (7-20 m2) - SRO</t>
  </si>
  <si>
    <t>Jordbassin Klasse A</t>
  </si>
  <si>
    <t>Arbejdsplads</t>
  </si>
  <si>
    <t>Værksteder, garager</t>
  </si>
  <si>
    <t>Indløb med riste,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</si>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</sst>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130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103</v>
      </c>
      <c r="C8" s="79"/>
      <c r="D8" s="79"/>
      <c r="E8" s="79"/>
      <c r="F8" s="79"/>
      <c r="G8" s="79"/>
      <c r="H8" s="80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82901162.323685929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3"/>
      <c r="D10" s="84"/>
      <c r="E10" s="31">
        <f>'Fane 3. Grundlag'!G11</f>
        <v>1240109.8155084599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1076616.057533771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81824546.266152158</v>
      </c>
      <c r="F13" s="38" t="s">
        <v>4</v>
      </c>
      <c r="G13" s="37">
        <f>E13</f>
        <v>81824546.266152158</v>
      </c>
      <c r="H13" s="38" t="s">
        <v>4</v>
      </c>
      <c r="I13" s="20"/>
    </row>
    <row r="14" spans="1:9" x14ac:dyDescent="0.25">
      <c r="A14" s="20"/>
      <c r="B14" s="78" t="s">
        <v>29</v>
      </c>
      <c r="C14" s="79"/>
      <c r="D14" s="79"/>
      <c r="E14" s="79"/>
      <c r="F14" s="79"/>
      <c r="G14" s="79"/>
      <c r="H14" s="80"/>
      <c r="I14" s="20"/>
    </row>
    <row r="15" spans="1:9" x14ac:dyDescent="0.25">
      <c r="A15" s="20"/>
      <c r="B15" s="85" t="s">
        <v>102</v>
      </c>
      <c r="C15" s="86"/>
      <c r="D15" s="87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8" t="s">
        <v>25</v>
      </c>
      <c r="C16" s="79"/>
      <c r="D16" s="79"/>
      <c r="E16" s="79"/>
      <c r="F16" s="79"/>
      <c r="G16" s="79"/>
      <c r="H16" s="80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-2353791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-12451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-22172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-293280.14000000013</v>
      </c>
      <c r="F20" s="28" t="s">
        <v>4</v>
      </c>
      <c r="G20" s="35"/>
      <c r="H20" s="36"/>
      <c r="I20" s="20"/>
    </row>
    <row r="21" spans="1:9" x14ac:dyDescent="0.25">
      <c r="A21" s="20"/>
      <c r="B21" s="85" t="s">
        <v>35</v>
      </c>
      <c r="C21" s="86"/>
      <c r="D21" s="87"/>
      <c r="E21" s="37">
        <f>SUM(E17:E20)</f>
        <v>-2681694.14</v>
      </c>
      <c r="F21" s="38" t="s">
        <v>4</v>
      </c>
      <c r="G21" s="37">
        <f>E21</f>
        <v>-2681694.14</v>
      </c>
      <c r="H21" s="38" t="s">
        <v>4</v>
      </c>
      <c r="I21" s="20"/>
    </row>
    <row r="22" spans="1:9" x14ac:dyDescent="0.25">
      <c r="A22" s="20"/>
      <c r="B22" s="78" t="s">
        <v>30</v>
      </c>
      <c r="C22" s="79"/>
      <c r="D22" s="79"/>
      <c r="E22" s="79"/>
      <c r="F22" s="79"/>
      <c r="G22" s="79"/>
      <c r="H22" s="80"/>
      <c r="I22" s="20"/>
    </row>
    <row r="23" spans="1:9" x14ac:dyDescent="0.25">
      <c r="A23" s="20"/>
      <c r="B23" s="85" t="s">
        <v>31</v>
      </c>
      <c r="C23" s="86"/>
      <c r="D23" s="87"/>
      <c r="E23" s="37">
        <f>'Fane 9. Kontrol af PL2015'!G36</f>
        <v>6134121</v>
      </c>
      <c r="F23" s="38" t="s">
        <v>4</v>
      </c>
      <c r="G23" s="37">
        <f>E23</f>
        <v>6134121</v>
      </c>
      <c r="H23" s="38" t="s">
        <v>4</v>
      </c>
      <c r="I23" s="20"/>
    </row>
    <row r="24" spans="1:9" x14ac:dyDescent="0.25">
      <c r="A24" s="20"/>
      <c r="B24" s="78" t="s">
        <v>36</v>
      </c>
      <c r="C24" s="79"/>
      <c r="D24" s="79"/>
      <c r="E24" s="79"/>
      <c r="F24" s="80"/>
      <c r="G24" s="40">
        <f>G13+G15+G21+G23</f>
        <v>85276973.126152158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9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38</v>
      </c>
      <c r="C8" s="79"/>
      <c r="D8" s="79"/>
      <c r="E8" s="79"/>
      <c r="F8" s="79"/>
      <c r="G8" s="79"/>
      <c r="H8" s="80"/>
      <c r="I8" s="20"/>
    </row>
    <row r="9" spans="1:9" x14ac:dyDescent="0.25">
      <c r="A9" s="20"/>
      <c r="B9" s="82" t="s">
        <v>93</v>
      </c>
      <c r="C9" s="83"/>
      <c r="D9" s="83"/>
      <c r="E9" s="83"/>
      <c r="F9" s="84"/>
      <c r="G9" s="46">
        <v>30596374.285262022</v>
      </c>
      <c r="H9" s="42" t="s">
        <v>4</v>
      </c>
      <c r="I9" s="20"/>
    </row>
    <row r="10" spans="1:9" x14ac:dyDescent="0.25">
      <c r="A10" s="20"/>
      <c r="B10" s="82" t="s">
        <v>94</v>
      </c>
      <c r="C10" s="83"/>
      <c r="D10" s="83"/>
      <c r="E10" s="83"/>
      <c r="F10" s="84"/>
      <c r="G10" s="46">
        <v>51064678.222915456</v>
      </c>
      <c r="H10" s="42" t="s">
        <v>4</v>
      </c>
      <c r="I10" s="20"/>
    </row>
    <row r="11" spans="1:9" x14ac:dyDescent="0.25">
      <c r="A11" s="20"/>
      <c r="B11" s="82" t="s">
        <v>95</v>
      </c>
      <c r="C11" s="83"/>
      <c r="D11" s="83"/>
      <c r="E11" s="83"/>
      <c r="F11" s="84"/>
      <c r="G11" s="46">
        <v>1240109.8155084599</v>
      </c>
      <c r="H11" s="42" t="s">
        <v>4</v>
      </c>
      <c r="I11" s="20"/>
    </row>
    <row r="12" spans="1:9" x14ac:dyDescent="0.25">
      <c r="A12" s="20"/>
      <c r="B12" s="78" t="s">
        <v>38</v>
      </c>
      <c r="C12" s="79"/>
      <c r="D12" s="79"/>
      <c r="E12" s="79"/>
      <c r="F12" s="80"/>
      <c r="G12" s="40">
        <f>SUM(G9:G11)</f>
        <v>82901162.323685929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81661052.508177474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30596374.285262022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611927.4857052404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51064678.222915456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464688.57182853064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1076616.057533771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-3302483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-3302483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60</v>
      </c>
      <c r="E10" s="46">
        <v>17105847</v>
      </c>
      <c r="F10" s="10">
        <f>E10/D10</f>
        <v>285097.45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20</v>
      </c>
      <c r="E11" s="46">
        <v>5245793</v>
      </c>
      <c r="F11" s="10">
        <f t="shared" ref="F11:F31" si="0">E11/D11</f>
        <v>262289.65000000002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10</v>
      </c>
      <c r="E12" s="46">
        <v>456156</v>
      </c>
      <c r="F12" s="10">
        <f t="shared" si="0"/>
        <v>45615.6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75</v>
      </c>
      <c r="E13" s="46">
        <v>2402441</v>
      </c>
      <c r="F13" s="10">
        <f t="shared" si="0"/>
        <v>32032.546666666665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75</v>
      </c>
      <c r="E14" s="46">
        <v>6318987</v>
      </c>
      <c r="F14" s="10">
        <f t="shared" si="0"/>
        <v>84253.16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75</v>
      </c>
      <c r="E15" s="46">
        <v>454689</v>
      </c>
      <c r="F15" s="10">
        <f t="shared" si="0"/>
        <v>6062.52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75</v>
      </c>
      <c r="E16" s="46">
        <v>123933</v>
      </c>
      <c r="F16" s="10">
        <f t="shared" si="0"/>
        <v>1652.44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50</v>
      </c>
      <c r="E17" s="46">
        <v>169874</v>
      </c>
      <c r="F17" s="10">
        <f t="shared" si="0"/>
        <v>3397.48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50</v>
      </c>
      <c r="E18" s="46">
        <v>306188</v>
      </c>
      <c r="F18" s="10">
        <f t="shared" si="0"/>
        <v>6123.76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75</v>
      </c>
      <c r="E19" s="46">
        <v>3041252</v>
      </c>
      <c r="F19" s="10">
        <f t="shared" si="0"/>
        <v>40550.026666666665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75</v>
      </c>
      <c r="E20" s="46">
        <v>774898</v>
      </c>
      <c r="F20" s="10">
        <f t="shared" si="0"/>
        <v>10331.973333333333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50</v>
      </c>
      <c r="E21" s="46">
        <v>5623060</v>
      </c>
      <c r="F21" s="10">
        <f t="shared" si="0"/>
        <v>112461.2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20</v>
      </c>
      <c r="E22" s="46">
        <v>1684575</v>
      </c>
      <c r="F22" s="10">
        <f t="shared" si="0"/>
        <v>84228.75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10</v>
      </c>
      <c r="E23" s="46">
        <v>633381</v>
      </c>
      <c r="F23" s="10">
        <f t="shared" si="0"/>
        <v>63338.1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50</v>
      </c>
      <c r="E24" s="46">
        <v>500000</v>
      </c>
      <c r="F24" s="10">
        <f t="shared" si="0"/>
        <v>10000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20</v>
      </c>
      <c r="E25" s="46">
        <v>300000</v>
      </c>
      <c r="F25" s="10">
        <f t="shared" si="0"/>
        <v>15000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10</v>
      </c>
      <c r="E26" s="46">
        <v>283046</v>
      </c>
      <c r="F26" s="10">
        <f t="shared" si="0"/>
        <v>28304.6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10</v>
      </c>
      <c r="E27" s="46">
        <v>408814</v>
      </c>
      <c r="F27" s="10">
        <f t="shared" si="0"/>
        <v>40881.4</v>
      </c>
      <c r="G27" s="3" t="s">
        <v>4</v>
      </c>
      <c r="H27" s="1"/>
    </row>
    <row r="28" spans="1:8" x14ac:dyDescent="0.25">
      <c r="A28" s="1"/>
      <c r="B28" s="50" t="s">
        <v>123</v>
      </c>
      <c r="C28" s="47">
        <v>2015</v>
      </c>
      <c r="D28" s="47">
        <v>50</v>
      </c>
      <c r="E28" s="46">
        <v>1471677</v>
      </c>
      <c r="F28" s="10">
        <f t="shared" si="0"/>
        <v>29433.54</v>
      </c>
      <c r="G28" s="3" t="s">
        <v>4</v>
      </c>
      <c r="H28" s="1"/>
    </row>
    <row r="29" spans="1:8" x14ac:dyDescent="0.25">
      <c r="A29" s="1"/>
      <c r="B29" s="50" t="s">
        <v>124</v>
      </c>
      <c r="C29" s="47">
        <v>2015</v>
      </c>
      <c r="D29" s="47">
        <v>5</v>
      </c>
      <c r="E29" s="46">
        <v>672602</v>
      </c>
      <c r="F29" s="10">
        <f t="shared" si="0"/>
        <v>134520.4</v>
      </c>
      <c r="G29" s="3" t="s">
        <v>4</v>
      </c>
      <c r="H29" s="1"/>
    </row>
    <row r="30" spans="1:8" x14ac:dyDescent="0.25">
      <c r="A30" s="1"/>
      <c r="B30" s="50" t="s">
        <v>125</v>
      </c>
      <c r="C30" s="47">
        <v>2015</v>
      </c>
      <c r="D30" s="47">
        <v>75</v>
      </c>
      <c r="E30" s="46">
        <v>183550</v>
      </c>
      <c r="F30" s="10">
        <f t="shared" si="0"/>
        <v>2447.3333333333335</v>
      </c>
      <c r="G30" s="3" t="s">
        <v>4</v>
      </c>
      <c r="H30" s="1"/>
    </row>
    <row r="31" spans="1:8" x14ac:dyDescent="0.25">
      <c r="A31" s="1"/>
      <c r="B31" s="50" t="s">
        <v>126</v>
      </c>
      <c r="C31" s="47">
        <v>2015</v>
      </c>
      <c r="D31" s="47">
        <v>10</v>
      </c>
      <c r="E31" s="46">
        <v>70880</v>
      </c>
      <c r="F31" s="10">
        <f t="shared" si="0"/>
        <v>7088</v>
      </c>
      <c r="G31" s="3" t="s">
        <v>4</v>
      </c>
      <c r="H31" s="1"/>
    </row>
    <row r="32" spans="1:8" x14ac:dyDescent="0.25">
      <c r="A32" s="1"/>
      <c r="B32" s="93" t="s">
        <v>127</v>
      </c>
      <c r="C32" s="94"/>
      <c r="D32" s="94"/>
      <c r="E32" s="95"/>
      <c r="F32" s="18">
        <f>SUM(F10:F31)</f>
        <v>1305109.93</v>
      </c>
      <c r="G32" s="8" t="s">
        <v>4</v>
      </c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</sheetData>
  <sheetProtection password="C6BD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1407009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3760800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-2353791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1257549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1270000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-12451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90828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113000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-22172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863500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2040000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2015'!F32</f>
        <v>1305109.93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-293280.14000000013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87364801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35855871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6110928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-1284512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1941167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42623454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300074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2500000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2800074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-2679380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-35538207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-7132561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-73380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-45423528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0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385285</v>
      </c>
      <c r="F30" s="6" t="s">
        <v>4</v>
      </c>
      <c r="G30" s="17">
        <f>-$E$30</f>
        <v>-385285</v>
      </c>
      <c r="H30" s="6" t="s">
        <v>4</v>
      </c>
      <c r="I30" s="1"/>
    </row>
    <row r="31" spans="1:9" x14ac:dyDescent="0.25">
      <c r="A31" s="1"/>
      <c r="B31" s="116" t="s">
        <v>128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129</v>
      </c>
      <c r="C32" s="114"/>
      <c r="D32" s="115"/>
      <c r="E32" s="46">
        <v>76209668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4635727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80845395</v>
      </c>
      <c r="F35" s="6" t="s">
        <v>4</v>
      </c>
      <c r="G35" s="17">
        <f>-E35</f>
        <v>-80845395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6134121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2016-12-13T11:07:03Z</dcterms:modified>
</cp:coreProperties>
</file>