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E31" i="19" l="1"/>
  <c r="C36" i="19" l="1"/>
  <c r="E36" i="19" s="1"/>
  <c r="F34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E29" i="19"/>
  <c r="C14" i="16"/>
  <c r="C8" i="8" s="1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C26" i="8" s="1"/>
  <c r="F8" i="2" l="1"/>
  <c r="F8" i="7"/>
  <c r="F33" i="7" s="1"/>
  <c r="F25" i="2" l="1"/>
  <c r="C9" i="10" s="1"/>
  <c r="C15" i="11" l="1"/>
  <c r="C29" i="8" s="1"/>
  <c r="C15" i="13"/>
  <c r="C27" i="8" s="1"/>
  <c r="C14" i="4"/>
  <c r="C25" i="8" s="1"/>
  <c r="C22" i="3"/>
  <c r="C23" i="8" s="1"/>
  <c r="F35" i="7"/>
  <c r="C18" i="8" s="1"/>
  <c r="C16" i="3"/>
  <c r="C22" i="8" s="1"/>
  <c r="C10" i="3"/>
  <c r="C21" i="8" s="1"/>
  <c r="C8" i="4"/>
  <c r="C24" i="8" s="1"/>
  <c r="C10" i="10"/>
  <c r="C17" i="8" s="1"/>
  <c r="F27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<sst xmlns="http://schemas.openxmlformats.org/spreadsheetml/2006/main" count="437" uniqueCount="219">
  <si>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</si>
  <si>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</si>
  <si>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</si>
  <si>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</si>
  <si>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</si>
  <si>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</si>
  <si>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</si>
  <si>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</si>
  <si>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</si>
  <si>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</si>
  <si>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</si>
  <si>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</si>
  <si>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</si>
  <si>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</si>
  <si>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</si>
  <si>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</si>
  <si>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</si>
  <si>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</si>
  <si>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</si>
  <si>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</si>
  <si>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</si>
  <si>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</si>
  <si>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</si>
  <si>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</si>
  <si>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</si>
  <si>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</si>
  <si>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</si>
  <si>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</si>
  <si>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</si>
  <si>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</si>
  <si>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</si>
  <si>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</si>
  <si>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</si>
  <si>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</si>
  <si>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</si>
  <si>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</si>
  <si>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</si>
  <si>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</si>
  <si>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</si>
  <si>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</si>
  <si>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</si>
  <si>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</si>
  <si>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</si>
  <si>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</si>
  <si>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</si>
  <si>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</si>
  <si>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</si>
  <si>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</si>
  <si>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</si>
  <si>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</si>
  <si>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</si>
  <si>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</si>
  <si>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</si>
  <si>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</si>
  <si>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</si>
  <si>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</si>
  <si>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</si>
  <si>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</si>
  <si>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</si>
  <si>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</si>
  <si>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</si>
  <si>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</si>
  <si>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</si>
  <si>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</si>
  <si>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</si>
  <si>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</si>
  <si>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</si>
  <si>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</si>
  <si>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</si>
  <si>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</si>
  <si>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</si>
  <si>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</si>
  <si>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</si>
  <si>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</si>
  <si>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</si>
  <si>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</si>
  <si>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</si>
  <si>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</si>
  <si>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</si>
  <si>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</si>
  <si>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</si>
  <si>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</si>
  <si>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</si>
  <si>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</si>
  <si>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</si>
  <si>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</si>
  <si>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</si>
  <si>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</si>
  <si>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</si>
  <si>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</si>
  <si>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</si>
  <si>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</si>
  <si>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</si>
  <si>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</si>
  <si>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</si>
  <si>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</si>
  <si>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</si>
  <si>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</si>
  <si>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</si>
  <si>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</si>
  <si>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</si>
  <si>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</si>
  <si>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</si>
  <si>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</si>
  <si>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</si>
  <si>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</si>
  <si>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</si>
  <si>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</si>
  <si>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</si>
  <si>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</si>
  <si>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</si>
  <si>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</si>
  <si>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</si>
  <si>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</si>
  <si>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</si>
  <si>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</si>
  <si>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</si>
  <si>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</si>
  <si>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</si>
  <si>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</si>
  <si>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</si>
  <si>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</si>
  <si>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</si>
  <si>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</si>
  <si>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</si>
  <si>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</si>
  <si>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</si>
  <si>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</si>
  <si>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</si>
  <si>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</si>
  <si>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</si>
  <si>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</si>
  <si>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</si>
  <si>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</si>
  <si>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</si>
  <si>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</si>
  <si>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</si>
  <si>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</si>
  <si>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</si>
  <si>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</si>
  <si>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</si>
  <si>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</si>
  <si>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</si>
  <si>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</si>
  <si>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</si>
  <si>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</si>
  <si>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</si>
  <si>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</si>
  <si>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</si>
  <si>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</si>
  <si>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</si>
  <si>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</si>
  <si>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</si>
  <si>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</si>
  <si>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</si>
  <si>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</si>
  <si>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</si>
  <si>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</si>
  <si>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</si>
  <si>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</si>
  <si>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</si>
  <si>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</si>
  <si>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</si>
  <si>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</si>
  <si>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</si>
  <si>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</si>
  <si>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</si>
  <si>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</si>
  <si>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</si>
  <si>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</si>
  <si>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</si>
  <si>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</si>
  <si>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</si>
  <si>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</si>
  <si>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</si>
  <si>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</si>
  <si>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</si>
  <si>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</si>
  <si>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</si>
  <si>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</si>
  <si>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</si>
  <si>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</si>
  <si>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</si>
  <si>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</si>
  <si>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</si>
  <si>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</si>
  <si>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</si>
  <si>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</si>
  <si>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Køretøjer, personbil</t>
  </si>
  <si>
    <t>Mindre renseanlæg &lt; 5.000 PE uden mulighed for opdeling</t>
  </si>
  <si>
    <t>Forafvanding, slam, Konstruktion</t>
  </si>
  <si>
    <t>Forafvanding, slam, Mek/EL</t>
  </si>
  <si>
    <t>Forafvanding, slam, SRO</t>
  </si>
  <si>
    <t>Forklaring, Konstruktioner</t>
  </si>
  <si>
    <t>Forklaring, Mek/EL</t>
  </si>
  <si>
    <t>Efterklaringstanke, SRO</t>
  </si>
  <si>
    <t>Rådnetanke, slam, Konstruktioner</t>
  </si>
  <si>
    <t>Rådnetanke, slam, Mek/EL</t>
  </si>
  <si>
    <t>Rådnetanke, slam, SRO</t>
  </si>
  <si>
    <t>Indløb med riste, SRO</t>
  </si>
  <si>
    <t>Beluftningstanke, SRO</t>
  </si>
  <si>
    <t>Efterbehandlingsanlæg (sandfilter), SRO</t>
  </si>
  <si>
    <t>Efterklaringstanke, Konstruktioner</t>
  </si>
  <si>
    <t>Efterklaringstanke, Mek/El</t>
  </si>
  <si>
    <t>Slutafvanding, slam - lavteknologisk (slambede), Konstruktioner</t>
  </si>
  <si>
    <t>Slutafvanding, slam - lavteknologisk (slambede), Mek/EL</t>
  </si>
  <si>
    <t>Slutafvanding, slam - lavteknologisk (slambede), SRO</t>
  </si>
  <si>
    <t>Indløb med riste, Konstruktioner</t>
  </si>
  <si>
    <t>Indløb med riste, Mek/EL</t>
  </si>
  <si>
    <t>Beluftningstanke, Konstruktioner</t>
  </si>
  <si>
    <t>Beluftningstanke, Mek/EL</t>
  </si>
  <si>
    <t>Efterbehandlingsanlæg (sandfilter), Konstruktioner</t>
  </si>
  <si>
    <t>Efterbehandlingsanlæg (sandfilter), Mek/EL</t>
  </si>
  <si>
    <t>Køretøjer, Personbil</t>
  </si>
  <si>
    <t>Ejendomsskatter</t>
  </si>
  <si>
    <t>Spildevandsafgift</t>
  </si>
  <si>
    <t>Vordingborg Rens AS</t>
  </si>
  <si>
    <t>S106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</si>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</sst>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217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Vordingborg Rens AS</v>
      </c>
      <c r="B1" s="56"/>
      <c r="C1" s="56"/>
      <c r="D1" s="56"/>
      <c r="E1" s="56"/>
    </row>
    <row r="2" spans="1:5" x14ac:dyDescent="0.25">
      <c r="A2" s="222" t="str">
        <f>'1. Forside'!A2</f>
        <v>S106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Vordingborg Rens AS</v>
      </c>
      <c r="B1" s="26"/>
      <c r="C1" s="26"/>
      <c r="D1" s="26"/>
      <c r="E1" s="26"/>
    </row>
    <row r="2" spans="1:5" x14ac:dyDescent="0.25">
      <c r="A2" s="223" t="str">
        <f>'1. Forside'!A2</f>
        <v>S106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Vordingborg Rens AS</v>
      </c>
      <c r="B1" s="26"/>
      <c r="C1" s="26"/>
      <c r="D1" s="26"/>
      <c r="E1" s="26"/>
    </row>
    <row r="2" spans="1:5" x14ac:dyDescent="0.25">
      <c r="A2" s="223" t="str">
        <f>'1. Forside'!A2</f>
        <v>S106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640000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10000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630000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637470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310600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326870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Vordingborg Rens AS</v>
      </c>
      <c r="B1" s="26"/>
      <c r="C1" s="26"/>
      <c r="D1" s="26"/>
      <c r="E1" s="26"/>
    </row>
    <row r="2" spans="1:5" x14ac:dyDescent="0.25">
      <c r="A2" s="223" t="str">
        <f>'1. Forside'!A2</f>
        <v>S106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0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0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Vordingborg Rens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S106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27698053.6793302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5491644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169749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484792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6146185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136430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136430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-424817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-2071374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-2393893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-77651.22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-4967735.22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1314879.7800000003</v>
      </c>
      <c r="D27" s="79" t="s">
        <v>0</v>
      </c>
      <c r="E27" s="10">
        <f>IF(C27&lt;0,0,-C27)</f>
        <v>-1314879.7800000003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27846015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27846015</v>
      </c>
      <c r="D36" s="79" t="s">
        <v>0</v>
      </c>
      <c r="E36" s="10">
        <f>-C36</f>
        <v>-27846015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-1462841.1006698012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Vordingborg Rens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S106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0</v>
      </c>
      <c r="F7" s="224" t="s">
        <v>0</v>
      </c>
      <c r="G7" s="225">
        <v>0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Vordingborg Rens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S106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17031410.769961998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-64719.360925855595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-417695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16548996.409036141</v>
      </c>
      <c r="D13" s="79" t="s">
        <v>0</v>
      </c>
      <c r="E13" s="6">
        <f>C13</f>
        <v>16548996.409036141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4807743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218</v>
      </c>
      <c r="C16" s="14">
        <f>'6. Gennemførte investeringer'!F27</f>
        <v>628021.29135000007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100563.56936666672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investeringer'!F35</f>
        <v>225000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5761327.8607166661</v>
      </c>
      <c r="D19" s="79" t="s">
        <v>0</v>
      </c>
      <c r="E19" s="8">
        <f>C19</f>
        <v>5761327.8607166661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2686000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19000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-477490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630000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326870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3184380</v>
      </c>
      <c r="D30" s="79" t="s">
        <v>0</v>
      </c>
      <c r="E30" s="6">
        <f>C30</f>
        <v>3184380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-1462841.1006698012</v>
      </c>
      <c r="D34" s="79" t="s">
        <v>0</v>
      </c>
      <c r="E34" s="12">
        <f>C34</f>
        <v>-1462841.1006698012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24031863.169083007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1679633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14.307806032081418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Vordingborg Rens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S106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17031410.769961998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17031410.769961998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17031410.769961998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-64719.360925855595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Vordingborg Rens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S106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13054576.355175871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16966691.409036141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17031410.769961998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1670781.396533272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417695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Vordingborg Rens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S106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153028996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4807743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4807743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9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Vordingborg Rens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S106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213</v>
      </c>
      <c r="C8" s="30">
        <v>2014</v>
      </c>
      <c r="D8" s="31">
        <v>5</v>
      </c>
      <c r="E8" s="32">
        <v>191000</v>
      </c>
      <c r="F8" s="34">
        <f t="shared" ref="F8" si="0">E8/D8</f>
        <v>38200</v>
      </c>
      <c r="G8" s="35" t="s">
        <v>0</v>
      </c>
      <c r="H8" s="26"/>
    </row>
    <row r="9" spans="1:8" s="150" customFormat="1" x14ac:dyDescent="0.25">
      <c r="A9" s="26"/>
      <c r="B9" s="29" t="s">
        <v>213</v>
      </c>
      <c r="C9" s="30">
        <v>2014</v>
      </c>
      <c r="D9" s="31">
        <v>5</v>
      </c>
      <c r="E9" s="32">
        <v>115236</v>
      </c>
      <c r="F9" s="34">
        <f t="shared" ref="F9:F24" si="1">E9/D9</f>
        <v>23047.200000000001</v>
      </c>
      <c r="G9" s="35" t="s">
        <v>0</v>
      </c>
      <c r="H9" s="26"/>
    </row>
    <row r="10" spans="1:8" s="150" customFormat="1" x14ac:dyDescent="0.25">
      <c r="A10" s="26"/>
      <c r="B10" s="29" t="s">
        <v>189</v>
      </c>
      <c r="C10" s="30">
        <v>2014</v>
      </c>
      <c r="D10" s="31">
        <v>40</v>
      </c>
      <c r="E10" s="32">
        <v>427644.66</v>
      </c>
      <c r="F10" s="34">
        <f t="shared" si="1"/>
        <v>10691.1165</v>
      </c>
      <c r="G10" s="35" t="s">
        <v>0</v>
      </c>
      <c r="H10" s="26"/>
    </row>
    <row r="11" spans="1:8" s="150" customFormat="1" x14ac:dyDescent="0.25">
      <c r="A11" s="26"/>
      <c r="B11" s="29" t="s">
        <v>190</v>
      </c>
      <c r="C11" s="30">
        <v>2014</v>
      </c>
      <c r="D11" s="31">
        <v>60</v>
      </c>
      <c r="E11" s="32">
        <v>163231.5</v>
      </c>
      <c r="F11" s="34">
        <f t="shared" si="1"/>
        <v>2720.5250000000001</v>
      </c>
      <c r="G11" s="35" t="s">
        <v>0</v>
      </c>
      <c r="H11" s="26"/>
    </row>
    <row r="12" spans="1:8" s="150" customFormat="1" x14ac:dyDescent="0.25">
      <c r="A12" s="26"/>
      <c r="B12" s="29" t="s">
        <v>191</v>
      </c>
      <c r="C12" s="30">
        <v>2014</v>
      </c>
      <c r="D12" s="31">
        <v>20</v>
      </c>
      <c r="E12" s="32">
        <v>97938.9</v>
      </c>
      <c r="F12" s="34">
        <f t="shared" si="1"/>
        <v>4896.9449999999997</v>
      </c>
      <c r="G12" s="35" t="s">
        <v>0</v>
      </c>
      <c r="H12" s="26"/>
    </row>
    <row r="13" spans="1:8" s="150" customFormat="1" x14ac:dyDescent="0.25">
      <c r="A13" s="26"/>
      <c r="B13" s="29" t="s">
        <v>192</v>
      </c>
      <c r="C13" s="30">
        <v>2014</v>
      </c>
      <c r="D13" s="31">
        <v>10</v>
      </c>
      <c r="E13" s="32">
        <v>65292.600000000006</v>
      </c>
      <c r="F13" s="34">
        <f t="shared" si="1"/>
        <v>6529.26</v>
      </c>
      <c r="G13" s="35" t="s">
        <v>0</v>
      </c>
      <c r="H13" s="26"/>
    </row>
    <row r="14" spans="1:8" s="150" customFormat="1" x14ac:dyDescent="0.25">
      <c r="A14" s="26"/>
      <c r="B14" s="29" t="s">
        <v>189</v>
      </c>
      <c r="C14" s="30">
        <v>2014</v>
      </c>
      <c r="D14" s="31">
        <v>40</v>
      </c>
      <c r="E14" s="32">
        <v>197716.15</v>
      </c>
      <c r="F14" s="34">
        <f t="shared" si="1"/>
        <v>4942.9037499999995</v>
      </c>
      <c r="G14" s="35" t="s">
        <v>0</v>
      </c>
      <c r="H14" s="26"/>
    </row>
    <row r="15" spans="1:8" s="150" customFormat="1" x14ac:dyDescent="0.25">
      <c r="A15" s="26"/>
      <c r="B15" s="29" t="s">
        <v>193</v>
      </c>
      <c r="C15" s="30">
        <v>2014</v>
      </c>
      <c r="D15" s="31">
        <v>60</v>
      </c>
      <c r="E15" s="32">
        <v>24165.564999999999</v>
      </c>
      <c r="F15" s="34">
        <f t="shared" si="1"/>
        <v>402.75941666666665</v>
      </c>
      <c r="G15" s="35" t="s">
        <v>0</v>
      </c>
      <c r="H15" s="26"/>
    </row>
    <row r="16" spans="1:8" s="150" customFormat="1" x14ac:dyDescent="0.25">
      <c r="A16" s="26"/>
      <c r="B16" s="29" t="s">
        <v>194</v>
      </c>
      <c r="C16" s="30">
        <v>2014</v>
      </c>
      <c r="D16" s="31">
        <v>20</v>
      </c>
      <c r="E16" s="32">
        <v>24165.564999999999</v>
      </c>
      <c r="F16" s="34">
        <f t="shared" si="1"/>
        <v>1208.2782499999998</v>
      </c>
      <c r="G16" s="35" t="s">
        <v>0</v>
      </c>
      <c r="H16" s="26"/>
    </row>
    <row r="17" spans="1:8" s="150" customFormat="1" x14ac:dyDescent="0.25">
      <c r="A17" s="26"/>
      <c r="B17" s="29" t="s">
        <v>189</v>
      </c>
      <c r="C17" s="30">
        <v>2014</v>
      </c>
      <c r="D17" s="31">
        <v>40</v>
      </c>
      <c r="E17" s="32">
        <v>441727.51</v>
      </c>
      <c r="F17" s="34">
        <f t="shared" si="1"/>
        <v>11043.187750000001</v>
      </c>
      <c r="G17" s="35" t="s">
        <v>0</v>
      </c>
      <c r="H17" s="26"/>
    </row>
    <row r="18" spans="1:8" s="150" customFormat="1" x14ac:dyDescent="0.25">
      <c r="A18" s="26"/>
      <c r="B18" s="29" t="s">
        <v>195</v>
      </c>
      <c r="C18" s="30">
        <v>2014</v>
      </c>
      <c r="D18" s="31">
        <v>10</v>
      </c>
      <c r="E18" s="32">
        <v>160021.09</v>
      </c>
      <c r="F18" s="34">
        <f t="shared" si="1"/>
        <v>16002.109</v>
      </c>
      <c r="G18" s="35" t="s">
        <v>0</v>
      </c>
      <c r="H18" s="26"/>
    </row>
    <row r="19" spans="1:8" s="150" customFormat="1" x14ac:dyDescent="0.25">
      <c r="A19" s="26"/>
      <c r="B19" s="29" t="s">
        <v>196</v>
      </c>
      <c r="C19" s="30">
        <v>2014</v>
      </c>
      <c r="D19" s="31">
        <v>60</v>
      </c>
      <c r="E19" s="32">
        <v>1178899.3929999999</v>
      </c>
      <c r="F19" s="34">
        <f t="shared" si="1"/>
        <v>19648.323216666664</v>
      </c>
      <c r="G19" s="35" t="s">
        <v>0</v>
      </c>
      <c r="H19" s="26"/>
    </row>
    <row r="20" spans="1:8" s="150" customFormat="1" x14ac:dyDescent="0.25">
      <c r="A20" s="26"/>
      <c r="B20" s="29" t="s">
        <v>197</v>
      </c>
      <c r="C20" s="30">
        <v>2014</v>
      </c>
      <c r="D20" s="31">
        <v>20</v>
      </c>
      <c r="E20" s="32">
        <v>336828.39800000004</v>
      </c>
      <c r="F20" s="34">
        <f t="shared" si="1"/>
        <v>16841.419900000001</v>
      </c>
      <c r="G20" s="35" t="s">
        <v>0</v>
      </c>
      <c r="H20" s="26"/>
    </row>
    <row r="21" spans="1:8" s="150" customFormat="1" x14ac:dyDescent="0.25">
      <c r="A21" s="26"/>
      <c r="B21" s="29" t="s">
        <v>198</v>
      </c>
      <c r="C21" s="30">
        <v>2014</v>
      </c>
      <c r="D21" s="31">
        <v>10</v>
      </c>
      <c r="E21" s="32">
        <v>168414.19900000002</v>
      </c>
      <c r="F21" s="34">
        <f t="shared" si="1"/>
        <v>16841.419900000001</v>
      </c>
      <c r="G21" s="35" t="s">
        <v>0</v>
      </c>
      <c r="H21" s="26"/>
    </row>
    <row r="22" spans="1:8" s="150" customFormat="1" x14ac:dyDescent="0.25">
      <c r="A22" s="26"/>
      <c r="B22" s="29" t="s">
        <v>199</v>
      </c>
      <c r="C22" s="30">
        <v>2014</v>
      </c>
      <c r="D22" s="31">
        <v>10</v>
      </c>
      <c r="E22" s="32">
        <v>594081.12333333341</v>
      </c>
      <c r="F22" s="34">
        <f t="shared" si="1"/>
        <v>59408.112333333338</v>
      </c>
      <c r="G22" s="35" t="s">
        <v>0</v>
      </c>
      <c r="H22" s="26"/>
    </row>
    <row r="23" spans="1:8" s="150" customFormat="1" x14ac:dyDescent="0.25">
      <c r="A23" s="26"/>
      <c r="B23" s="29" t="s">
        <v>200</v>
      </c>
      <c r="C23" s="30">
        <v>2014</v>
      </c>
      <c r="D23" s="31">
        <v>10</v>
      </c>
      <c r="E23" s="32">
        <v>594081.12333333341</v>
      </c>
      <c r="F23" s="34">
        <f t="shared" si="1"/>
        <v>59408.112333333338</v>
      </c>
      <c r="G23" s="35" t="s">
        <v>0</v>
      </c>
      <c r="H23" s="26"/>
    </row>
    <row r="24" spans="1:8" s="150" customFormat="1" x14ac:dyDescent="0.25">
      <c r="A24" s="26"/>
      <c r="B24" s="29" t="s">
        <v>201</v>
      </c>
      <c r="C24" s="30">
        <v>2014</v>
      </c>
      <c r="D24" s="31">
        <v>10</v>
      </c>
      <c r="E24" s="32">
        <v>594081.12333333341</v>
      </c>
      <c r="F24" s="34">
        <f t="shared" si="1"/>
        <v>59408.112333333338</v>
      </c>
      <c r="G24" s="35" t="s">
        <v>0</v>
      </c>
      <c r="H24" s="26"/>
    </row>
    <row r="25" spans="1:8" s="150" customFormat="1" x14ac:dyDescent="0.25">
      <c r="A25" s="26"/>
      <c r="B25" s="23" t="s">
        <v>72</v>
      </c>
      <c r="C25" s="160"/>
      <c r="D25" s="160"/>
      <c r="E25" s="160"/>
      <c r="F25" s="36">
        <f>SUM(F8:F24)</f>
        <v>351239.78468333336</v>
      </c>
      <c r="G25" s="37" t="s">
        <v>0</v>
      </c>
      <c r="H25" s="26"/>
    </row>
    <row r="26" spans="1:8" s="150" customFormat="1" x14ac:dyDescent="0.25">
      <c r="A26" s="26"/>
      <c r="B26" s="107" t="s">
        <v>136</v>
      </c>
      <c r="C26" s="161"/>
      <c r="D26" s="161"/>
      <c r="E26" s="161"/>
      <c r="F26" s="66">
        <v>276781.50666666665</v>
      </c>
      <c r="G26" s="37" t="s">
        <v>0</v>
      </c>
      <c r="H26" s="26"/>
    </row>
    <row r="27" spans="1:8" s="150" customFormat="1" x14ac:dyDescent="0.25">
      <c r="A27" s="26"/>
      <c r="B27" s="39" t="s">
        <v>69</v>
      </c>
      <c r="C27" s="162"/>
      <c r="D27" s="162"/>
      <c r="E27" s="163"/>
      <c r="F27" s="38">
        <f>F25+F26</f>
        <v>628021.29135000007</v>
      </c>
      <c r="G27" s="38" t="s">
        <v>0</v>
      </c>
      <c r="H27" s="26"/>
    </row>
    <row r="28" spans="1:8" s="150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50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50" customFormat="1" x14ac:dyDescent="0.25">
      <c r="A30" s="26"/>
      <c r="B30" s="26"/>
      <c r="C30" s="26"/>
      <c r="D30" s="26"/>
      <c r="E30" s="26"/>
      <c r="F30" s="26"/>
      <c r="G30" s="26"/>
      <c r="H30" s="26"/>
    </row>
    <row r="31" spans="1:8" s="150" customFormat="1" hidden="1" x14ac:dyDescent="0.25"/>
    <row r="32" spans="1:8" s="150" customFormat="1" hidden="1" x14ac:dyDescent="0.25"/>
    <row r="33" s="150" customFormat="1" hidden="1" x14ac:dyDescent="0.25"/>
    <row r="34" s="150" customFormat="1" ht="14.45" hidden="1" customHeight="1" x14ac:dyDescent="0.25"/>
    <row r="35" s="150" customFormat="1" ht="14.4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Vordingborg Rens AS</v>
      </c>
      <c r="B1" s="164"/>
      <c r="C1" s="164"/>
      <c r="D1" s="164"/>
      <c r="E1" s="164"/>
    </row>
    <row r="2" spans="1:5" x14ac:dyDescent="0.25">
      <c r="A2" s="1" t="str">
        <f>'1. Forside'!A2</f>
        <v>S106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329166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272750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investeringer'!F25</f>
        <v>351239.78468333336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100563.56936666672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6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Vordingborg Rens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S106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202</v>
      </c>
      <c r="C8" s="30">
        <v>2015</v>
      </c>
      <c r="D8" s="31">
        <v>60</v>
      </c>
      <c r="E8" s="32">
        <v>400000</v>
      </c>
      <c r="F8" s="45">
        <f>E8/D8</f>
        <v>6666.666666666667</v>
      </c>
      <c r="G8" s="35" t="s">
        <v>0</v>
      </c>
      <c r="H8" s="26"/>
    </row>
    <row r="9" spans="1:8" s="150" customFormat="1" x14ac:dyDescent="0.25">
      <c r="A9" s="26"/>
      <c r="B9" s="29" t="s">
        <v>203</v>
      </c>
      <c r="C9" s="30">
        <v>2015</v>
      </c>
      <c r="D9" s="31">
        <v>20</v>
      </c>
      <c r="E9" s="32">
        <v>100000</v>
      </c>
      <c r="F9" s="45">
        <f t="shared" ref="F9:F32" si="0">E9/D9</f>
        <v>5000</v>
      </c>
      <c r="G9" s="35" t="s">
        <v>0</v>
      </c>
      <c r="H9" s="26"/>
    </row>
    <row r="10" spans="1:8" s="150" customFormat="1" x14ac:dyDescent="0.25">
      <c r="A10" s="26"/>
      <c r="B10" s="29" t="s">
        <v>204</v>
      </c>
      <c r="C10" s="30">
        <v>2015</v>
      </c>
      <c r="D10" s="31">
        <v>60</v>
      </c>
      <c r="E10" s="32">
        <v>70000</v>
      </c>
      <c r="F10" s="45">
        <f t="shared" si="0"/>
        <v>1166.6666666666667</v>
      </c>
      <c r="G10" s="35" t="s">
        <v>0</v>
      </c>
      <c r="H10" s="26"/>
    </row>
    <row r="11" spans="1:8" s="150" customFormat="1" x14ac:dyDescent="0.25">
      <c r="A11" s="26"/>
      <c r="B11" s="29" t="s">
        <v>205</v>
      </c>
      <c r="C11" s="30">
        <v>2015</v>
      </c>
      <c r="D11" s="31">
        <v>20</v>
      </c>
      <c r="E11" s="32">
        <v>10000</v>
      </c>
      <c r="F11" s="45">
        <f t="shared" si="0"/>
        <v>500</v>
      </c>
      <c r="G11" s="35" t="s">
        <v>0</v>
      </c>
      <c r="H11" s="26"/>
    </row>
    <row r="12" spans="1:8" s="150" customFormat="1" x14ac:dyDescent="0.25">
      <c r="A12" s="26"/>
      <c r="B12" s="29" t="s">
        <v>206</v>
      </c>
      <c r="C12" s="30">
        <v>2015</v>
      </c>
      <c r="D12" s="31">
        <v>10</v>
      </c>
      <c r="E12" s="32">
        <v>20000</v>
      </c>
      <c r="F12" s="45">
        <f t="shared" si="0"/>
        <v>2000</v>
      </c>
      <c r="G12" s="35" t="s">
        <v>0</v>
      </c>
      <c r="H12" s="26"/>
    </row>
    <row r="13" spans="1:8" s="150" customFormat="1" x14ac:dyDescent="0.25">
      <c r="A13" s="26"/>
      <c r="B13" s="29" t="s">
        <v>202</v>
      </c>
      <c r="C13" s="30">
        <v>2015</v>
      </c>
      <c r="D13" s="31">
        <v>60</v>
      </c>
      <c r="E13" s="32">
        <v>300000</v>
      </c>
      <c r="F13" s="45">
        <f t="shared" si="0"/>
        <v>5000</v>
      </c>
      <c r="G13" s="35" t="s">
        <v>0</v>
      </c>
      <c r="H13" s="26"/>
    </row>
    <row r="14" spans="1:8" s="150" customFormat="1" x14ac:dyDescent="0.25">
      <c r="A14" s="26"/>
      <c r="B14" s="29" t="s">
        <v>203</v>
      </c>
      <c r="C14" s="30">
        <v>2015</v>
      </c>
      <c r="D14" s="31">
        <v>20</v>
      </c>
      <c r="E14" s="32">
        <v>50000</v>
      </c>
      <c r="F14" s="45">
        <f t="shared" si="0"/>
        <v>2500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>
        <v>2015</v>
      </c>
      <c r="D15" s="31">
        <v>10</v>
      </c>
      <c r="E15" s="32">
        <v>150000</v>
      </c>
      <c r="F15" s="45">
        <f t="shared" si="0"/>
        <v>15000</v>
      </c>
      <c r="G15" s="35" t="s">
        <v>0</v>
      </c>
      <c r="H15" s="26"/>
    </row>
    <row r="16" spans="1:8" s="150" customFormat="1" x14ac:dyDescent="0.25">
      <c r="A16" s="26"/>
      <c r="B16" s="29" t="s">
        <v>193</v>
      </c>
      <c r="C16" s="30">
        <v>2015</v>
      </c>
      <c r="D16" s="31">
        <v>60</v>
      </c>
      <c r="E16" s="32">
        <v>750000</v>
      </c>
      <c r="F16" s="45">
        <f t="shared" si="0"/>
        <v>12500</v>
      </c>
      <c r="G16" s="35" t="s">
        <v>0</v>
      </c>
      <c r="H16" s="26"/>
    </row>
    <row r="17" spans="1:8" s="150" customFormat="1" x14ac:dyDescent="0.25">
      <c r="A17" s="26"/>
      <c r="B17" s="29" t="s">
        <v>207</v>
      </c>
      <c r="C17" s="30">
        <v>2015</v>
      </c>
      <c r="D17" s="31">
        <v>60</v>
      </c>
      <c r="E17" s="32">
        <v>70000</v>
      </c>
      <c r="F17" s="45">
        <f t="shared" si="0"/>
        <v>1166.6666666666667</v>
      </c>
      <c r="G17" s="35" t="s">
        <v>0</v>
      </c>
      <c r="H17" s="26"/>
    </row>
    <row r="18" spans="1:8" s="150" customFormat="1" x14ac:dyDescent="0.25">
      <c r="A18" s="26"/>
      <c r="B18" s="29" t="s">
        <v>208</v>
      </c>
      <c r="C18" s="30">
        <v>2015</v>
      </c>
      <c r="D18" s="31">
        <v>20</v>
      </c>
      <c r="E18" s="32">
        <v>30000</v>
      </c>
      <c r="F18" s="45">
        <f t="shared" si="0"/>
        <v>1500</v>
      </c>
      <c r="G18" s="35" t="s">
        <v>0</v>
      </c>
      <c r="H18" s="26"/>
    </row>
    <row r="19" spans="1:8" s="150" customFormat="1" x14ac:dyDescent="0.25">
      <c r="A19" s="26"/>
      <c r="B19" s="29" t="s">
        <v>209</v>
      </c>
      <c r="C19" s="30">
        <v>2015</v>
      </c>
      <c r="D19" s="31">
        <v>60</v>
      </c>
      <c r="E19" s="32">
        <v>600000</v>
      </c>
      <c r="F19" s="45">
        <f t="shared" si="0"/>
        <v>10000</v>
      </c>
      <c r="G19" s="35" t="s">
        <v>0</v>
      </c>
      <c r="H19" s="26"/>
    </row>
    <row r="20" spans="1:8" s="150" customFormat="1" x14ac:dyDescent="0.25">
      <c r="A20" s="26"/>
      <c r="B20" s="29" t="s">
        <v>210</v>
      </c>
      <c r="C20" s="30">
        <v>2015</v>
      </c>
      <c r="D20" s="31">
        <v>20</v>
      </c>
      <c r="E20" s="32">
        <v>200000</v>
      </c>
      <c r="F20" s="45">
        <f t="shared" si="0"/>
        <v>10000</v>
      </c>
      <c r="G20" s="35" t="s">
        <v>0</v>
      </c>
      <c r="H20" s="26"/>
    </row>
    <row r="21" spans="1:8" s="150" customFormat="1" x14ac:dyDescent="0.25">
      <c r="A21" s="26"/>
      <c r="B21" s="29" t="s">
        <v>200</v>
      </c>
      <c r="C21" s="30">
        <v>2015</v>
      </c>
      <c r="D21" s="31">
        <v>10</v>
      </c>
      <c r="E21" s="32">
        <v>200000</v>
      </c>
      <c r="F21" s="45">
        <f t="shared" si="0"/>
        <v>20000</v>
      </c>
      <c r="G21" s="35" t="s">
        <v>0</v>
      </c>
      <c r="H21" s="26"/>
    </row>
    <row r="22" spans="1:8" s="150" customFormat="1" x14ac:dyDescent="0.25">
      <c r="A22" s="26"/>
      <c r="B22" s="29" t="s">
        <v>204</v>
      </c>
      <c r="C22" s="30">
        <v>2015</v>
      </c>
      <c r="D22" s="31">
        <v>60</v>
      </c>
      <c r="E22" s="32">
        <v>350000</v>
      </c>
      <c r="F22" s="45">
        <f t="shared" si="0"/>
        <v>5833.333333333333</v>
      </c>
      <c r="G22" s="35" t="s">
        <v>0</v>
      </c>
      <c r="H22" s="26"/>
    </row>
    <row r="23" spans="1:8" s="150" customFormat="1" x14ac:dyDescent="0.25">
      <c r="A23" s="26"/>
      <c r="B23" s="29" t="s">
        <v>205</v>
      </c>
      <c r="C23" s="30">
        <v>2015</v>
      </c>
      <c r="D23" s="31">
        <v>20</v>
      </c>
      <c r="E23" s="32">
        <v>150000</v>
      </c>
      <c r="F23" s="45">
        <f t="shared" si="0"/>
        <v>7500</v>
      </c>
      <c r="G23" s="35" t="s">
        <v>0</v>
      </c>
      <c r="H23" s="26"/>
    </row>
    <row r="24" spans="1:8" s="150" customFormat="1" x14ac:dyDescent="0.25">
      <c r="A24" s="26"/>
      <c r="B24" s="29" t="s">
        <v>211</v>
      </c>
      <c r="C24" s="30">
        <v>2015</v>
      </c>
      <c r="D24" s="31">
        <v>60</v>
      </c>
      <c r="E24" s="32">
        <v>180000</v>
      </c>
      <c r="F24" s="45">
        <f t="shared" si="0"/>
        <v>3000</v>
      </c>
      <c r="G24" s="35" t="s">
        <v>0</v>
      </c>
      <c r="H24" s="26"/>
    </row>
    <row r="25" spans="1:8" s="150" customFormat="1" x14ac:dyDescent="0.25">
      <c r="A25" s="26"/>
      <c r="B25" s="29" t="s">
        <v>212</v>
      </c>
      <c r="C25" s="30">
        <v>2015</v>
      </c>
      <c r="D25" s="31">
        <v>20</v>
      </c>
      <c r="E25" s="32">
        <v>60000</v>
      </c>
      <c r="F25" s="45">
        <f t="shared" si="0"/>
        <v>3000</v>
      </c>
      <c r="G25" s="35" t="s">
        <v>0</v>
      </c>
      <c r="H25" s="26"/>
    </row>
    <row r="26" spans="1:8" s="150" customFormat="1" x14ac:dyDescent="0.25">
      <c r="A26" s="26"/>
      <c r="B26" s="29" t="s">
        <v>201</v>
      </c>
      <c r="C26" s="30">
        <v>2015</v>
      </c>
      <c r="D26" s="31">
        <v>10</v>
      </c>
      <c r="E26" s="32">
        <v>60000</v>
      </c>
      <c r="F26" s="45">
        <f t="shared" si="0"/>
        <v>6000</v>
      </c>
      <c r="G26" s="35" t="s">
        <v>0</v>
      </c>
      <c r="H26" s="26"/>
    </row>
    <row r="27" spans="1:8" s="150" customFormat="1" x14ac:dyDescent="0.25">
      <c r="A27" s="26"/>
      <c r="B27" s="29" t="s">
        <v>188</v>
      </c>
      <c r="C27" s="30">
        <v>2015</v>
      </c>
      <c r="D27" s="31">
        <v>5</v>
      </c>
      <c r="E27" s="32">
        <v>200000</v>
      </c>
      <c r="F27" s="45">
        <f t="shared" si="0"/>
        <v>40000</v>
      </c>
      <c r="G27" s="35" t="s">
        <v>0</v>
      </c>
      <c r="H27" s="26"/>
    </row>
    <row r="28" spans="1:8" s="150" customFormat="1" x14ac:dyDescent="0.25">
      <c r="A28" s="26"/>
      <c r="B28" s="29" t="s">
        <v>193</v>
      </c>
      <c r="C28" s="30">
        <v>2016</v>
      </c>
      <c r="D28" s="31">
        <v>60</v>
      </c>
      <c r="E28" s="32">
        <v>800000</v>
      </c>
      <c r="F28" s="45">
        <f t="shared" si="0"/>
        <v>13333.333333333334</v>
      </c>
      <c r="G28" s="35" t="s">
        <v>0</v>
      </c>
      <c r="H28" s="26"/>
    </row>
    <row r="29" spans="1:8" s="150" customFormat="1" x14ac:dyDescent="0.25">
      <c r="A29" s="26"/>
      <c r="B29" s="29" t="s">
        <v>209</v>
      </c>
      <c r="C29" s="30">
        <v>2016</v>
      </c>
      <c r="D29" s="31">
        <v>60</v>
      </c>
      <c r="E29" s="32">
        <v>800000</v>
      </c>
      <c r="F29" s="45">
        <f t="shared" si="0"/>
        <v>13333.333333333334</v>
      </c>
      <c r="G29" s="35" t="s">
        <v>0</v>
      </c>
      <c r="H29" s="26"/>
    </row>
    <row r="30" spans="1:8" s="150" customFormat="1" x14ac:dyDescent="0.25">
      <c r="A30" s="26"/>
      <c r="B30" s="29" t="s">
        <v>202</v>
      </c>
      <c r="C30" s="30">
        <v>2016</v>
      </c>
      <c r="D30" s="31">
        <v>60</v>
      </c>
      <c r="E30" s="32">
        <v>800000</v>
      </c>
      <c r="F30" s="45">
        <f t="shared" si="0"/>
        <v>13333.333333333334</v>
      </c>
      <c r="G30" s="35" t="s">
        <v>0</v>
      </c>
      <c r="H30" s="26"/>
    </row>
    <row r="31" spans="1:8" s="150" customFormat="1" x14ac:dyDescent="0.25">
      <c r="A31" s="26"/>
      <c r="B31" s="29" t="s">
        <v>204</v>
      </c>
      <c r="C31" s="30">
        <v>2016</v>
      </c>
      <c r="D31" s="31">
        <v>60</v>
      </c>
      <c r="E31" s="32">
        <v>800000</v>
      </c>
      <c r="F31" s="45">
        <f t="shared" si="0"/>
        <v>13333.333333333334</v>
      </c>
      <c r="G31" s="35" t="s">
        <v>0</v>
      </c>
      <c r="H31" s="26"/>
    </row>
    <row r="32" spans="1:8" s="150" customFormat="1" x14ac:dyDescent="0.25">
      <c r="A32" s="26"/>
      <c r="B32" s="29" t="s">
        <v>190</v>
      </c>
      <c r="C32" s="30">
        <v>2016</v>
      </c>
      <c r="D32" s="31">
        <v>60</v>
      </c>
      <c r="E32" s="32">
        <v>800000</v>
      </c>
      <c r="F32" s="45">
        <f t="shared" si="0"/>
        <v>13333.333333333334</v>
      </c>
      <c r="G32" s="35" t="s">
        <v>0</v>
      </c>
      <c r="H32" s="26"/>
    </row>
    <row r="33" spans="1:8" s="150" customFormat="1" x14ac:dyDescent="0.25">
      <c r="A33" s="26"/>
      <c r="B33" s="109" t="s">
        <v>73</v>
      </c>
      <c r="C33" s="167"/>
      <c r="D33" s="168"/>
      <c r="E33" s="169"/>
      <c r="F33" s="46">
        <f>SUMIF(C8:C32,"2015",F8:F32)</f>
        <v>158333.33333333331</v>
      </c>
      <c r="G33" s="47" t="s">
        <v>0</v>
      </c>
      <c r="H33" s="26"/>
    </row>
    <row r="34" spans="1:8" s="150" customFormat="1" x14ac:dyDescent="0.25">
      <c r="A34" s="26"/>
      <c r="B34" s="107" t="s">
        <v>134</v>
      </c>
      <c r="C34" s="170"/>
      <c r="D34" s="171"/>
      <c r="E34" s="172"/>
      <c r="F34" s="46">
        <f>SUMIF(C8:C32,"2016",F8:F32)</f>
        <v>66666.666666666672</v>
      </c>
      <c r="G34" s="47" t="s">
        <v>0</v>
      </c>
      <c r="H34" s="26"/>
    </row>
    <row r="35" spans="1:8" s="150" customFormat="1" x14ac:dyDescent="0.25">
      <c r="A35" s="26"/>
      <c r="B35" s="50" t="s">
        <v>36</v>
      </c>
      <c r="C35" s="173"/>
      <c r="D35" s="174"/>
      <c r="E35" s="174"/>
      <c r="F35" s="48">
        <f>F33+F34</f>
        <v>225000</v>
      </c>
      <c r="G35" s="49" t="s">
        <v>0</v>
      </c>
      <c r="H35" s="26"/>
    </row>
    <row r="36" spans="1:8" s="150" customFormat="1" x14ac:dyDescent="0.25">
      <c r="A36" s="26"/>
      <c r="B36" s="26"/>
      <c r="C36" s="166"/>
      <c r="D36" s="26"/>
      <c r="E36" s="26"/>
      <c r="F36" s="26"/>
      <c r="G36" s="26"/>
      <c r="H36" s="26"/>
    </row>
    <row r="37" spans="1:8" s="150" customFormat="1" x14ac:dyDescent="0.25">
      <c r="A37" s="26"/>
      <c r="B37" s="26"/>
      <c r="C37" s="166"/>
      <c r="D37" s="26"/>
      <c r="E37" s="26"/>
      <c r="F37" s="26"/>
      <c r="G37" s="26"/>
      <c r="H37" s="26"/>
    </row>
    <row r="38" spans="1:8" s="150" customFormat="1" x14ac:dyDescent="0.25">
      <c r="A38" s="26"/>
      <c r="B38" s="26"/>
      <c r="C38" s="166"/>
      <c r="D38" s="26"/>
      <c r="E38" s="26"/>
      <c r="F38" s="175"/>
      <c r="G38" s="175"/>
      <c r="H38" s="26"/>
    </row>
    <row r="39" spans="1:8" s="150" customFormat="1" hidden="1" x14ac:dyDescent="0.25">
      <c r="C39" s="176"/>
    </row>
    <row r="40" spans="1:8" s="150" customFormat="1" hidden="1" x14ac:dyDescent="0.25">
      <c r="C40" s="176"/>
    </row>
    <row r="41" spans="1:8" s="150" customFormat="1" hidden="1" x14ac:dyDescent="0.25">
      <c r="C41" s="176"/>
    </row>
    <row r="42" spans="1:8" s="150" customFormat="1" hidden="1" x14ac:dyDescent="0.25">
      <c r="C42" s="176"/>
    </row>
    <row r="43" spans="1:8" s="150" customFormat="1" hidden="1" x14ac:dyDescent="0.25">
      <c r="C43" s="176"/>
    </row>
    <row r="44" spans="1:8" s="150" customFormat="1" hidden="1" x14ac:dyDescent="0.25">
      <c r="C44" s="176"/>
    </row>
    <row r="45" spans="1:8" s="150" customFormat="1" hidden="1" x14ac:dyDescent="0.25">
      <c r="C45" s="176"/>
    </row>
    <row r="46" spans="1:8" s="150" customFormat="1" hidden="1" x14ac:dyDescent="0.25">
      <c r="C46" s="176"/>
    </row>
    <row r="47" spans="1:8" s="150" customFormat="1" hidden="1" x14ac:dyDescent="0.25">
      <c r="C47" s="176"/>
    </row>
    <row r="48" spans="1:8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t="12" hidden="1" customHeight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Vordingborg Rens AS</v>
      </c>
      <c r="B1" s="56"/>
      <c r="C1" s="56"/>
      <c r="D1" s="178"/>
      <c r="E1" s="56"/>
    </row>
    <row r="2" spans="1:5" x14ac:dyDescent="0.25">
      <c r="A2" s="222" t="str">
        <f>'1. Forside'!A2</f>
        <v>S106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214</v>
      </c>
      <c r="C8" s="51">
        <v>153000</v>
      </c>
      <c r="D8" s="182" t="s">
        <v>0</v>
      </c>
      <c r="E8" s="56"/>
    </row>
    <row r="9" spans="1:5" x14ac:dyDescent="0.25">
      <c r="A9" s="56"/>
      <c r="B9" s="207" t="s">
        <v>215</v>
      </c>
      <c r="C9" s="51">
        <v>2500000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2686000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66" t="s">
        <v>145</v>
      </c>
      <c r="C13" s="267"/>
      <c r="D13" s="268"/>
      <c r="E13" s="56"/>
    </row>
    <row r="14" spans="1:5" x14ac:dyDescent="0.25">
      <c r="A14" s="56"/>
      <c r="B14" s="53" t="s">
        <v>71</v>
      </c>
      <c r="C14" s="51">
        <v>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19000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19000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69" t="s">
        <v>146</v>
      </c>
      <c r="C19" s="270"/>
      <c r="D19" s="271"/>
      <c r="E19" s="56"/>
    </row>
    <row r="20" spans="1:5" x14ac:dyDescent="0.25">
      <c r="A20" s="56"/>
      <c r="B20" s="108" t="s">
        <v>147</v>
      </c>
      <c r="C20" s="19">
        <v>1410410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1887900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-477490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2015-09-28T11:47:36Z</dcterms:modified>
</cp:coreProperties>
</file>