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12" i="4" l="1"/>
  <c r="F9" i="7" l="1"/>
  <c r="F10" i="7"/>
  <c r="F11" i="7"/>
  <c r="F12" i="7"/>
  <c r="F13" i="7"/>
  <c r="F14" i="7"/>
  <c r="F9" i="2" l="1"/>
  <c r="F10" i="2"/>
  <c r="F11" i="2"/>
  <c r="F12" i="2"/>
  <c r="F13" i="2"/>
  <c r="C25" i="8" l="1"/>
  <c r="E31" i="19" l="1"/>
  <c r="C36" i="19" l="1"/>
  <c r="E36" i="19" s="1"/>
  <c r="F16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2" i="8"/>
  <c r="C14" i="3"/>
  <c r="C22" i="8" s="1"/>
  <c r="C14" i="16"/>
  <c r="C8" i="8" s="1"/>
  <c r="C9" i="11"/>
  <c r="C27" i="8" s="1"/>
  <c r="C9" i="16" l="1"/>
  <c r="C11" i="17"/>
  <c r="K10" i="17" s="1"/>
  <c r="C13" i="19"/>
  <c r="C27" i="19" s="1"/>
  <c r="E27" i="19" l="1"/>
  <c r="E37" i="19" s="1"/>
  <c r="C33" i="8" s="1"/>
  <c r="E33" i="8" s="1"/>
  <c r="E11" i="17"/>
  <c r="G11" i="17" s="1"/>
  <c r="I11" i="17" s="1"/>
  <c r="K11" i="17" s="1"/>
  <c r="C9" i="12" l="1"/>
  <c r="C31" i="8" s="1"/>
  <c r="E31" i="8" s="1"/>
  <c r="F8" i="2" l="1"/>
  <c r="F8" i="7"/>
  <c r="F15" i="7" s="1"/>
  <c r="F14" i="2" l="1"/>
  <c r="C9" i="10" s="1"/>
  <c r="C15" i="11" l="1"/>
  <c r="C28" i="8" s="1"/>
  <c r="C18" i="4"/>
  <c r="C26" i="8" s="1"/>
  <c r="C26" i="3"/>
  <c r="C24" i="8" s="1"/>
  <c r="F17" i="7"/>
  <c r="C18" i="8" s="1"/>
  <c r="C20" i="3"/>
  <c r="C23" i="8" s="1"/>
  <c r="C9" i="3"/>
  <c r="C21" i="8" s="1"/>
  <c r="C10" i="10"/>
  <c r="C17" i="8" s="1"/>
  <c r="F16" i="2"/>
  <c r="C16" i="8" s="1"/>
  <c r="C19" i="8" l="1"/>
  <c r="E19" i="8" s="1"/>
  <c r="C29" i="8"/>
  <c r="E29" i="8" s="1"/>
  <c r="A1" i="8"/>
  <c r="C13" i="15" l="1"/>
  <c r="C15" i="15" s="1"/>
  <c r="C11" i="8" s="1"/>
  <c r="C7" i="8"/>
  <c r="C20" i="16"/>
  <c r="C9" i="8" s="1"/>
  <c r="C8" i="15" l="1"/>
  <c r="C9" i="15" s="1"/>
  <c r="C10" i="8" s="1"/>
  <c r="C13" i="8" s="1"/>
  <c r="E13" i="8" s="1"/>
  <c r="E35" i="8" s="1"/>
  <c r="E38" i="8" l="1"/>
  <c r="E37" i="8"/>
</calcChain>
</file>

<file path=xl/sharedStrings.xml><?xml version="1.0" encoding="utf-8"?>
<sst xmlns="http://schemas.openxmlformats.org/spreadsheetml/2006/main" count="377" uniqueCount="199">
  <si>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</si>
  <si>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</si>
  <si>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</si>
  <si>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</si>
  <si>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</si>
  <si>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</si>
  <si>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</si>
  <si>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</si>
  <si>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</si>
  <si>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</si>
  <si>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</si>
  <si>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</si>
  <si>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</si>
  <si>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</si>
  <si>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</si>
  <si>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</si>
  <si>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</si>
  <si>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</si>
  <si>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</si>
  <si>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</si>
  <si>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</si>
  <si>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</si>
  <si>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</si>
  <si>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</si>
  <si>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</si>
  <si>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</si>
  <si>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</si>
  <si>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</si>
  <si>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</si>
  <si>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</si>
  <si>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</si>
  <si>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</si>
  <si>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</si>
  <si>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</si>
  <si>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</si>
  <si>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</si>
  <si>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</si>
  <si>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</si>
  <si>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</si>
  <si>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</si>
  <si>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</si>
  <si>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</si>
  <si>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</si>
  <si>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</si>
  <si>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</si>
  <si>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</si>
  <si>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</si>
  <si>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</si>
  <si>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</si>
  <si>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</si>
  <si>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</si>
  <si>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</si>
  <si>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</si>
  <si>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</si>
  <si>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</si>
  <si>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</si>
  <si>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</si>
  <si>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</si>
  <si>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</si>
  <si>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</si>
  <si>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</si>
  <si>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</si>
  <si>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</si>
  <si>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</si>
  <si>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</si>
  <si>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</si>
  <si>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</si>
  <si>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</si>
  <si>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</si>
  <si>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</si>
  <si>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</si>
  <si>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</si>
  <si>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</si>
  <si>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</si>
  <si>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</si>
  <si>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</si>
  <si>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</si>
  <si>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</si>
  <si>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</si>
  <si>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</si>
  <si>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</si>
  <si>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</si>
  <si>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</si>
  <si>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</si>
  <si>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</si>
  <si>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</si>
  <si>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</si>
  <si>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</si>
  <si>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</si>
  <si>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</si>
  <si>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</si>
  <si>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</si>
  <si>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</si>
  <si>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</si>
  <si>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</si>
  <si>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</si>
  <si>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</si>
  <si>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</si>
  <si>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</si>
  <si>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</si>
  <si>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</si>
  <si>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</si>
  <si>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</si>
  <si>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</si>
  <si>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</si>
  <si>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</si>
  <si>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</si>
  <si>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</si>
  <si>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</si>
  <si>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</si>
  <si>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</si>
  <si>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</si>
  <si>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</si>
  <si>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</si>
  <si>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</si>
  <si>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</si>
  <si>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</si>
  <si>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</si>
  <si>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</si>
  <si>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</si>
  <si>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</si>
  <si>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</si>
  <si>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</si>
  <si>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</si>
  <si>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</si>
  <si>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</si>
  <si>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</si>
  <si>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</si>
  <si>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</si>
  <si>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</si>
  <si>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</si>
  <si>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</si>
  <si>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</si>
  <si>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</si>
  <si>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</si>
  <si>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</si>
  <si>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</si>
  <si>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</si>
  <si>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</si>
  <si>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</si>
  <si>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</si>
  <si>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</si>
  <si>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</si>
  <si>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</si>
  <si>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</si>
  <si>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</si>
  <si>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</si>
  <si>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</si>
  <si>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</si>
  <si>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</si>
  <si>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</si>
  <si>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</si>
  <si>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</si>
  <si>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</si>
  <si>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</si>
  <si>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</si>
  <si>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</si>
  <si>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</si>
  <si>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</si>
  <si>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</si>
  <si>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</si>
  <si>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</si>
  <si>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</si>
  <si>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</si>
  <si>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</si>
  <si>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</si>
  <si>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</si>
  <si>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</si>
  <si>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</si>
  <si>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</si>
  <si>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</si>
  <si>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</si>
  <si>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</si>
  <si>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</si>
  <si>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</si>
  <si>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</si>
  <si>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</si>
  <si>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</si>
  <si>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</si>
  <si>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</si>
  <si>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Ledningsnet ≤ Ø50 mm</t>
  </si>
  <si>
    <t>Ø 50mm &lt; Ledningsnet ≤ Ø110 mm</t>
  </si>
  <si>
    <t>Udpumpningsanlæg, rentvandspumper på vandværk</t>
  </si>
  <si>
    <t>Etageareal vandbehandlingsbygning</t>
  </si>
  <si>
    <t>Etageareal kontor og mandskabsfaciliteter</t>
  </si>
  <si>
    <t>Kulfilter</t>
  </si>
  <si>
    <t>Dokumenteret Drikevandssikkerhed (DDS)</t>
  </si>
  <si>
    <t>Tilbagestrømssikring</t>
  </si>
  <si>
    <t>Kvalitetssikring (ISO certificering)</t>
  </si>
  <si>
    <t>Ledelsessystem</t>
  </si>
  <si>
    <t>Sikring (terror, hærværk), Mek./EL</t>
  </si>
  <si>
    <t>Boring (inkl. etablering, forerør, filter og prøvepumpning)</t>
  </si>
  <si>
    <t>Ejendomsskatter</t>
  </si>
  <si>
    <t>Drift af aktiv kulfiltrering</t>
  </si>
  <si>
    <t>Tillæg for afgift for ledningsført vand i 2016</t>
  </si>
  <si>
    <t>Afgift for ledningsført vand</t>
  </si>
  <si>
    <t>Ærø Vand AS</t>
  </si>
  <si>
    <t>V214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</si>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</sst>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3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9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Ærø Vand AS</v>
      </c>
      <c r="B1" s="56"/>
      <c r="C1" s="56"/>
      <c r="D1" s="56"/>
      <c r="E1" s="56"/>
    </row>
    <row r="2" spans="1:5" x14ac:dyDescent="0.25">
      <c r="A2" s="220" t="str">
        <f>'1. Forside'!A2</f>
        <v>V214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186</v>
      </c>
      <c r="C7" s="51">
        <v>100000</v>
      </c>
      <c r="D7" s="190" t="s">
        <v>0</v>
      </c>
      <c r="E7" s="56"/>
    </row>
    <row r="8" spans="1:5" x14ac:dyDescent="0.25">
      <c r="A8" s="56"/>
      <c r="B8" s="212" t="s">
        <v>189</v>
      </c>
      <c r="C8" s="51">
        <v>50000</v>
      </c>
      <c r="D8" s="190" t="s">
        <v>0</v>
      </c>
      <c r="E8" s="56"/>
    </row>
    <row r="9" spans="1:5" x14ac:dyDescent="0.25">
      <c r="A9" s="56"/>
      <c r="B9" s="212" t="s">
        <v>188</v>
      </c>
      <c r="C9" s="51">
        <v>50000</v>
      </c>
      <c r="D9" s="190" t="s">
        <v>0</v>
      </c>
      <c r="E9" s="56"/>
    </row>
    <row r="10" spans="1:5" x14ac:dyDescent="0.25">
      <c r="A10" s="56"/>
      <c r="B10" s="212" t="s">
        <v>187</v>
      </c>
      <c r="C10" s="51">
        <v>50000</v>
      </c>
      <c r="D10" s="190" t="s">
        <v>0</v>
      </c>
      <c r="E10" s="56"/>
    </row>
    <row r="11" spans="1:5" x14ac:dyDescent="0.25">
      <c r="A11" s="56"/>
      <c r="B11" s="212" t="s">
        <v>193</v>
      </c>
      <c r="C11" s="51">
        <v>150000</v>
      </c>
      <c r="D11" s="190" t="s">
        <v>0</v>
      </c>
      <c r="E11" s="56"/>
    </row>
    <row r="12" spans="1:5" x14ac:dyDescent="0.25">
      <c r="A12" s="56"/>
      <c r="B12" s="54" t="s">
        <v>36</v>
      </c>
      <c r="C12" s="55">
        <f>SUM(C7:C11)</f>
        <v>400000</v>
      </c>
      <c r="D12" s="191" t="s">
        <v>0</v>
      </c>
      <c r="E12" s="56"/>
    </row>
    <row r="13" spans="1:5" x14ac:dyDescent="0.25">
      <c r="A13" s="56"/>
      <c r="B13" s="56"/>
      <c r="C13" s="182"/>
      <c r="D13" s="56"/>
      <c r="E13" s="56"/>
    </row>
    <row r="14" spans="1:5" x14ac:dyDescent="0.25">
      <c r="A14" s="56"/>
      <c r="B14" s="56"/>
      <c r="C14" s="182"/>
      <c r="D14" s="56"/>
      <c r="E14" s="56"/>
    </row>
    <row r="15" spans="1:5" ht="27.2" customHeight="1" x14ac:dyDescent="0.25">
      <c r="A15" s="56"/>
      <c r="B15" s="20" t="s">
        <v>146</v>
      </c>
      <c r="C15" s="192"/>
      <c r="D15" s="189"/>
      <c r="E15" s="56"/>
    </row>
    <row r="16" spans="1:5" ht="16.7" customHeight="1" x14ac:dyDescent="0.25">
      <c r="A16" s="56"/>
      <c r="B16" s="108" t="s">
        <v>147</v>
      </c>
      <c r="C16" s="19">
        <v>213742</v>
      </c>
      <c r="D16" s="151" t="s">
        <v>0</v>
      </c>
      <c r="E16" s="56"/>
    </row>
    <row r="17" spans="1:5" ht="16.7" customHeight="1" x14ac:dyDescent="0.25">
      <c r="A17" s="56"/>
      <c r="B17" s="108" t="s">
        <v>148</v>
      </c>
      <c r="C17" s="40">
        <v>200000</v>
      </c>
      <c r="D17" s="151" t="s">
        <v>0</v>
      </c>
      <c r="E17" s="56"/>
    </row>
    <row r="18" spans="1:5" x14ac:dyDescent="0.25">
      <c r="A18" s="56"/>
      <c r="B18" s="28" t="s">
        <v>149</v>
      </c>
      <c r="C18" s="55">
        <f>C16-C17</f>
        <v>13742</v>
      </c>
      <c r="D18" s="153" t="s">
        <v>0</v>
      </c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x14ac:dyDescent="0.25">
      <c r="A20" s="56"/>
      <c r="B20" s="193"/>
      <c r="C20" s="56"/>
      <c r="D20" s="56"/>
      <c r="E20" s="56"/>
    </row>
    <row r="21" spans="1:5" ht="15.75" x14ac:dyDescent="0.25">
      <c r="A21" s="56"/>
      <c r="B21" s="193"/>
      <c r="C21" s="56"/>
      <c r="D21" s="56"/>
      <c r="E21" s="56"/>
    </row>
    <row r="22" spans="1:5" ht="15.75" hidden="1" x14ac:dyDescent="0.25">
      <c r="B22" s="194"/>
      <c r="E22" s="195"/>
    </row>
    <row r="23" spans="1:5" ht="15.75" hidden="1" x14ac:dyDescent="0.25">
      <c r="B23" s="195"/>
      <c r="C23" s="195"/>
    </row>
    <row r="24" spans="1:5" ht="15.75" hidden="1" x14ac:dyDescent="0.25">
      <c r="B24" s="195"/>
      <c r="E24" s="195"/>
    </row>
    <row r="25" spans="1:5" ht="15.75" hidden="1" x14ac:dyDescent="0.25">
      <c r="B25" s="195"/>
      <c r="D25" s="195"/>
    </row>
    <row r="26" spans="1:5" ht="15.75" hidden="1" x14ac:dyDescent="0.25">
      <c r="B26" s="195"/>
      <c r="C26" s="195"/>
    </row>
    <row r="27" spans="1:5" ht="15.75" hidden="1" x14ac:dyDescent="0.25">
      <c r="B27" s="195"/>
      <c r="C27" s="195"/>
    </row>
    <row r="28" spans="1:5" ht="15.75" hidden="1" x14ac:dyDescent="0.25">
      <c r="B28" s="195"/>
      <c r="D28" s="195"/>
    </row>
    <row r="29" spans="1:5" ht="15.75" hidden="1" x14ac:dyDescent="0.25">
      <c r="B29" s="195"/>
      <c r="D29" s="195"/>
    </row>
    <row r="30" spans="1:5" ht="15.75" hidden="1" x14ac:dyDescent="0.25">
      <c r="B30" s="195"/>
      <c r="D30" s="195"/>
    </row>
    <row r="31" spans="1:5" ht="15.75" hidden="1" x14ac:dyDescent="0.25">
      <c r="B31" s="194"/>
      <c r="C31" s="194"/>
    </row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5"/>
    </row>
    <row r="66" spans="1:5" ht="15.75" hidden="1" x14ac:dyDescent="0.25">
      <c r="B66" s="194"/>
    </row>
    <row r="67" spans="1:5" hidden="1" x14ac:dyDescent="0.25"/>
    <row r="68" spans="1:5" hidden="1" x14ac:dyDescent="0.25"/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>
      <c r="A75" s="185"/>
      <c r="B75" s="185"/>
      <c r="C75" s="185"/>
      <c r="D75" s="185"/>
      <c r="E75" s="185"/>
    </row>
    <row r="76" spans="1:5" hidden="1" x14ac:dyDescent="0.25"/>
    <row r="77" spans="1:5" hidden="1" x14ac:dyDescent="0.25"/>
    <row r="78" spans="1:5" hidden="1" x14ac:dyDescent="0.25"/>
    <row r="79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Ærø Vand AS</v>
      </c>
      <c r="B1" s="26"/>
      <c r="C1" s="26"/>
      <c r="D1" s="26"/>
      <c r="E1" s="26"/>
    </row>
    <row r="2" spans="1:5" x14ac:dyDescent="0.25">
      <c r="A2" s="221" t="str">
        <f>'1. Forside'!A2</f>
        <v>V214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25000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-25000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-26843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4000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-30843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Ærø Vand AS</v>
      </c>
      <c r="B1" s="26"/>
      <c r="C1" s="26"/>
      <c r="D1" s="26"/>
      <c r="E1" s="26"/>
    </row>
    <row r="2" spans="1:5" x14ac:dyDescent="0.25">
      <c r="A2" s="221" t="str">
        <f>'1. Forside'!A2</f>
        <v>V214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152000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152000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Ærø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V214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5390913.8698727321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1075320.434308873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135575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35361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68000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1314256.434308873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25115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25115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-10104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-1425254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-1435358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-95986.565691126976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393624.86987273209</v>
      </c>
      <c r="D31" s="79" t="s">
        <v>0</v>
      </c>
      <c r="E31" s="10">
        <f>-C31</f>
        <v>-393624.86987273209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4997289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4997289</v>
      </c>
      <c r="D36" s="79" t="s">
        <v>0</v>
      </c>
      <c r="E36" s="10">
        <f>-C36</f>
        <v>-4997289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0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Ærø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V214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31719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31719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31719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Ærø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V214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2329808.1051958296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-8853.2707997441521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-116490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2204464.8343960857</v>
      </c>
      <c r="D13" s="79" t="s">
        <v>0</v>
      </c>
      <c r="E13" s="6">
        <f>C13</f>
        <v>2204464.8343960857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1039452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198</v>
      </c>
      <c r="C16" s="14">
        <f>'6. Gennemførte investeringer'!F16</f>
        <v>200015.65333333332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52515.306666666671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investeringer'!F17</f>
        <v>45600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1337582.96</v>
      </c>
      <c r="D19" s="79" t="s">
        <v>0</v>
      </c>
      <c r="E19" s="8">
        <f>C19</f>
        <v>1337582.96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18100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950000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23000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-44501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servicemål'!C12</f>
        <v>400000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servicemål'!C18</f>
        <v>13742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-25000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-30843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1304498</v>
      </c>
      <c r="D29" s="79" t="s">
        <v>0</v>
      </c>
      <c r="E29" s="6">
        <f>C29</f>
        <v>1304498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0</v>
      </c>
      <c r="D33" s="79" t="s">
        <v>0</v>
      </c>
      <c r="E33" s="12">
        <f>C33</f>
        <v>0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4846545.7943960857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154482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31.372883535920597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25.223299765643155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Ærø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V214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2329808.1051958296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2329808.1051958296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2329808.1051958296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-8853.2707997441521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Ærø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V214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1027212.3935808411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2320954.8343960857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2329808.1051958296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958490.37775218976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116490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Ærø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V214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49811106.964083113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1039452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1039452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Ærø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V214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>
        <v>2014</v>
      </c>
      <c r="D8" s="31">
        <v>75</v>
      </c>
      <c r="E8" s="32">
        <v>127207</v>
      </c>
      <c r="F8" s="34">
        <f t="shared" ref="F8" si="0">E8/D8</f>
        <v>1696.0933333333332</v>
      </c>
      <c r="G8" s="35" t="s">
        <v>0</v>
      </c>
      <c r="H8" s="26"/>
    </row>
    <row r="9" spans="1:8" s="148" customFormat="1" x14ac:dyDescent="0.25">
      <c r="A9" s="26"/>
      <c r="B9" s="29" t="s">
        <v>181</v>
      </c>
      <c r="C9" s="30">
        <v>2014</v>
      </c>
      <c r="D9" s="31">
        <v>75</v>
      </c>
      <c r="E9" s="32">
        <v>563064</v>
      </c>
      <c r="F9" s="34">
        <f t="shared" ref="F9:F13" si="1">E9/D9</f>
        <v>7507.52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>
        <v>2014</v>
      </c>
      <c r="D10" s="31">
        <v>5</v>
      </c>
      <c r="E10" s="32">
        <v>78419</v>
      </c>
      <c r="F10" s="34">
        <f t="shared" si="1"/>
        <v>15683.8</v>
      </c>
      <c r="G10" s="35" t="s">
        <v>0</v>
      </c>
      <c r="H10" s="26"/>
    </row>
    <row r="11" spans="1:8" s="148" customFormat="1" x14ac:dyDescent="0.25">
      <c r="A11" s="26"/>
      <c r="B11" s="29" t="s">
        <v>182</v>
      </c>
      <c r="C11" s="30">
        <v>2014</v>
      </c>
      <c r="D11" s="31">
        <v>25</v>
      </c>
      <c r="E11" s="32">
        <v>105591</v>
      </c>
      <c r="F11" s="34">
        <f t="shared" si="1"/>
        <v>4223.6400000000003</v>
      </c>
      <c r="G11" s="35" t="s">
        <v>0</v>
      </c>
      <c r="H11" s="26"/>
    </row>
    <row r="12" spans="1:8" s="148" customFormat="1" x14ac:dyDescent="0.25">
      <c r="A12" s="26"/>
      <c r="B12" s="29" t="s">
        <v>183</v>
      </c>
      <c r="C12" s="30">
        <v>2014</v>
      </c>
      <c r="D12" s="31">
        <v>25</v>
      </c>
      <c r="E12" s="32">
        <v>522180</v>
      </c>
      <c r="F12" s="34">
        <f t="shared" si="1"/>
        <v>20887.2</v>
      </c>
      <c r="G12" s="35" t="s">
        <v>0</v>
      </c>
      <c r="H12" s="26"/>
    </row>
    <row r="13" spans="1:8" s="148" customFormat="1" x14ac:dyDescent="0.25">
      <c r="A13" s="26"/>
      <c r="B13" s="29" t="s">
        <v>184</v>
      </c>
      <c r="C13" s="30">
        <v>2014</v>
      </c>
      <c r="D13" s="31">
        <v>10</v>
      </c>
      <c r="E13" s="32">
        <v>28794</v>
      </c>
      <c r="F13" s="34">
        <f t="shared" si="1"/>
        <v>2879.4</v>
      </c>
      <c r="G13" s="35" t="s">
        <v>0</v>
      </c>
      <c r="H13" s="26"/>
    </row>
    <row r="14" spans="1:8" s="148" customFormat="1" x14ac:dyDescent="0.25">
      <c r="A14" s="26"/>
      <c r="B14" s="23" t="s">
        <v>71</v>
      </c>
      <c r="C14" s="158"/>
      <c r="D14" s="158"/>
      <c r="E14" s="158"/>
      <c r="F14" s="36">
        <f>SUM(F8:F13)</f>
        <v>52877.653333333335</v>
      </c>
      <c r="G14" s="37" t="s">
        <v>0</v>
      </c>
      <c r="H14" s="26"/>
    </row>
    <row r="15" spans="1:8" s="148" customFormat="1" x14ac:dyDescent="0.25">
      <c r="A15" s="26"/>
      <c r="B15" s="107" t="s">
        <v>132</v>
      </c>
      <c r="C15" s="159"/>
      <c r="D15" s="159"/>
      <c r="E15" s="159"/>
      <c r="F15" s="66">
        <v>147138</v>
      </c>
      <c r="G15" s="37" t="s">
        <v>0</v>
      </c>
      <c r="H15" s="26"/>
    </row>
    <row r="16" spans="1:8" s="148" customFormat="1" x14ac:dyDescent="0.25">
      <c r="A16" s="26"/>
      <c r="B16" s="39" t="s">
        <v>68</v>
      </c>
      <c r="C16" s="160"/>
      <c r="D16" s="160"/>
      <c r="E16" s="161"/>
      <c r="F16" s="38">
        <f>F14+F15</f>
        <v>200015.65333333332</v>
      </c>
      <c r="G16" s="38" t="s">
        <v>0</v>
      </c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hidden="1" x14ac:dyDescent="0.25"/>
    <row r="21" spans="1:8" s="148" customFormat="1" hidden="1" x14ac:dyDescent="0.25"/>
    <row r="22" spans="1:8" s="148" customFormat="1" hidden="1" x14ac:dyDescent="0.25"/>
    <row r="23" spans="1:8" s="148" customFormat="1" ht="14.45" hidden="1" customHeight="1" x14ac:dyDescent="0.25"/>
    <row r="24" spans="1:8" s="148" customFormat="1" ht="14.4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Ærø Vand AS</v>
      </c>
      <c r="B1" s="162"/>
      <c r="C1" s="162"/>
      <c r="D1" s="162"/>
      <c r="E1" s="162"/>
    </row>
    <row r="2" spans="1:5" x14ac:dyDescent="0.25">
      <c r="A2" s="1" t="str">
        <f>'1. Forside'!A2</f>
        <v>V214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26000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27240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investeringer'!F14</f>
        <v>52877.653333333335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52515.306666666671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Ærø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V214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184</v>
      </c>
      <c r="C8" s="30">
        <v>2015</v>
      </c>
      <c r="D8" s="31">
        <v>75</v>
      </c>
      <c r="E8" s="32">
        <v>300000</v>
      </c>
      <c r="F8" s="45">
        <f>E8/D8</f>
        <v>4000</v>
      </c>
      <c r="G8" s="35" t="s">
        <v>0</v>
      </c>
      <c r="H8" s="26"/>
    </row>
    <row r="9" spans="1:8" s="148" customFormat="1" x14ac:dyDescent="0.25">
      <c r="A9" s="26"/>
      <c r="B9" s="29" t="s">
        <v>190</v>
      </c>
      <c r="C9" s="30">
        <v>2015</v>
      </c>
      <c r="D9" s="31">
        <v>25</v>
      </c>
      <c r="E9" s="32">
        <v>100000</v>
      </c>
      <c r="F9" s="45">
        <f t="shared" ref="F9:F14" si="0">E9/D9</f>
        <v>4000</v>
      </c>
      <c r="G9" s="35" t="s">
        <v>0</v>
      </c>
      <c r="H9" s="26"/>
    </row>
    <row r="10" spans="1:8" s="148" customFormat="1" x14ac:dyDescent="0.25">
      <c r="A10" s="26"/>
      <c r="B10" s="29" t="s">
        <v>182</v>
      </c>
      <c r="C10" s="30">
        <v>2015</v>
      </c>
      <c r="D10" s="31">
        <v>25</v>
      </c>
      <c r="E10" s="32">
        <v>250000</v>
      </c>
      <c r="F10" s="45">
        <f t="shared" si="0"/>
        <v>10000</v>
      </c>
      <c r="G10" s="35" t="s">
        <v>0</v>
      </c>
      <c r="H10" s="26"/>
    </row>
    <row r="11" spans="1:8" s="148" customFormat="1" x14ac:dyDescent="0.25">
      <c r="A11" s="26"/>
      <c r="B11" s="29" t="s">
        <v>191</v>
      </c>
      <c r="C11" s="30">
        <v>2015</v>
      </c>
      <c r="D11" s="31">
        <v>30</v>
      </c>
      <c r="E11" s="32">
        <v>128000</v>
      </c>
      <c r="F11" s="45">
        <f t="shared" si="0"/>
        <v>4266.666666666667</v>
      </c>
      <c r="G11" s="35" t="s">
        <v>0</v>
      </c>
      <c r="H11" s="26"/>
    </row>
    <row r="12" spans="1:8" s="148" customFormat="1" x14ac:dyDescent="0.25">
      <c r="A12" s="26"/>
      <c r="B12" s="29" t="s">
        <v>181</v>
      </c>
      <c r="C12" s="30">
        <v>2015</v>
      </c>
      <c r="D12" s="31">
        <v>75</v>
      </c>
      <c r="E12" s="32">
        <v>250000</v>
      </c>
      <c r="F12" s="45">
        <f t="shared" si="0"/>
        <v>3333.3333333333335</v>
      </c>
      <c r="G12" s="35" t="s">
        <v>0</v>
      </c>
      <c r="H12" s="26"/>
    </row>
    <row r="13" spans="1:8" s="148" customFormat="1" x14ac:dyDescent="0.25">
      <c r="A13" s="26"/>
      <c r="B13" s="29" t="s">
        <v>181</v>
      </c>
      <c r="C13" s="30">
        <v>2016</v>
      </c>
      <c r="D13" s="31">
        <v>75</v>
      </c>
      <c r="E13" s="32">
        <v>750000</v>
      </c>
      <c r="F13" s="45">
        <f t="shared" si="0"/>
        <v>10000</v>
      </c>
      <c r="G13" s="35" t="s">
        <v>0</v>
      </c>
      <c r="H13" s="26"/>
    </row>
    <row r="14" spans="1:8" s="148" customFormat="1" x14ac:dyDescent="0.25">
      <c r="A14" s="26"/>
      <c r="B14" s="29" t="s">
        <v>183</v>
      </c>
      <c r="C14" s="30">
        <v>2016</v>
      </c>
      <c r="D14" s="31">
        <v>25</v>
      </c>
      <c r="E14" s="32">
        <v>250000</v>
      </c>
      <c r="F14" s="45">
        <f t="shared" si="0"/>
        <v>10000</v>
      </c>
      <c r="G14" s="35" t="s">
        <v>0</v>
      </c>
      <c r="H14" s="26"/>
    </row>
    <row r="15" spans="1:8" s="148" customFormat="1" x14ac:dyDescent="0.25">
      <c r="A15" s="26"/>
      <c r="B15" s="109" t="s">
        <v>72</v>
      </c>
      <c r="C15" s="165"/>
      <c r="D15" s="166"/>
      <c r="E15" s="167"/>
      <c r="F15" s="46">
        <f>SUMIF(C8:C14,"2015",F8:F14)</f>
        <v>25600</v>
      </c>
      <c r="G15" s="47" t="s">
        <v>0</v>
      </c>
      <c r="H15" s="26"/>
    </row>
    <row r="16" spans="1:8" s="148" customFormat="1" x14ac:dyDescent="0.25">
      <c r="A16" s="26"/>
      <c r="B16" s="107" t="s">
        <v>130</v>
      </c>
      <c r="C16" s="168"/>
      <c r="D16" s="169"/>
      <c r="E16" s="170"/>
      <c r="F16" s="46">
        <f>SUMIF(C8:C14,"2016",F8:F14)</f>
        <v>20000</v>
      </c>
      <c r="G16" s="47" t="s">
        <v>0</v>
      </c>
      <c r="H16" s="26"/>
    </row>
    <row r="17" spans="1:8" s="148" customFormat="1" x14ac:dyDescent="0.25">
      <c r="A17" s="26"/>
      <c r="B17" s="50" t="s">
        <v>36</v>
      </c>
      <c r="C17" s="171"/>
      <c r="D17" s="172"/>
      <c r="E17" s="172"/>
      <c r="F17" s="48">
        <f>F15+F16</f>
        <v>45600</v>
      </c>
      <c r="G17" s="49" t="s">
        <v>0</v>
      </c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164"/>
      <c r="D20" s="26"/>
      <c r="E20" s="26"/>
      <c r="F20" s="173"/>
      <c r="G20" s="173"/>
      <c r="H20" s="26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t="12" hidden="1" customHeight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Ærø Vand AS</v>
      </c>
      <c r="B1" s="56"/>
      <c r="C1" s="56"/>
      <c r="D1" s="176"/>
      <c r="E1" s="56"/>
    </row>
    <row r="2" spans="1:5" x14ac:dyDescent="0.25">
      <c r="A2" s="220" t="str">
        <f>'1. Forside'!A2</f>
        <v>V214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17000</v>
      </c>
      <c r="D7" s="181" t="s">
        <v>0</v>
      </c>
      <c r="E7" s="56"/>
    </row>
    <row r="8" spans="1:5" x14ac:dyDescent="0.25">
      <c r="A8" s="56"/>
      <c r="B8" s="206" t="s">
        <v>192</v>
      </c>
      <c r="C8" s="51">
        <v>1100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18100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194</v>
      </c>
      <c r="C12" s="178"/>
      <c r="D12" s="179"/>
      <c r="E12" s="56"/>
    </row>
    <row r="13" spans="1:5" x14ac:dyDescent="0.25">
      <c r="A13" s="56"/>
      <c r="B13" s="53" t="s">
        <v>195</v>
      </c>
      <c r="C13" s="180">
        <v>950000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950000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11000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12000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23000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949989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994490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-44501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2015-09-23T14:29:41Z</cp:lastPrinted>
  <dcterms:created xsi:type="dcterms:W3CDTF">2014-01-17T08:54:17Z</dcterms:created>
  <dcterms:modified xsi:type="dcterms:W3CDTF">2015-10-08T10:16:32Z</dcterms:modified>
</cp:coreProperties>
</file>