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20" yWindow="30" windowWidth="24555" windowHeight="14880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5" i="2" l="1"/>
  <c r="G26" i="2" s="1"/>
  <c r="G13" i="9" l="1"/>
  <c r="G10" i="9" l="1"/>
  <c r="G30" i="13"/>
  <c r="G36" i="13"/>
  <c r="F22" i="11" l="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G17" i="12"/>
  <c r="F11" i="11"/>
  <c r="F12" i="11"/>
  <c r="F13" i="11"/>
  <c r="F14" i="11"/>
  <c r="F23" i="11"/>
  <c r="F10" i="11"/>
  <c r="F24" i="11" s="1"/>
  <c r="G29" i="12" s="1"/>
  <c r="G13" i="10"/>
  <c r="E17" i="2" s="1"/>
  <c r="G17" i="2" s="1"/>
  <c r="G12" i="9"/>
  <c r="G14" i="9" s="1"/>
  <c r="G9" i="9"/>
  <c r="G11" i="9" s="1"/>
  <c r="G12" i="7"/>
  <c r="E9" i="2" s="1"/>
  <c r="E25" i="2"/>
  <c r="G25" i="2" s="1"/>
  <c r="E21" i="2"/>
  <c r="E20" i="2"/>
  <c r="E10" i="2"/>
  <c r="E28" i="13" l="1"/>
  <c r="G28" i="13" s="1"/>
  <c r="G9" i="8"/>
  <c r="G30" i="12"/>
  <c r="E22" i="2" s="1"/>
  <c r="E23" i="2" s="1"/>
  <c r="G23" i="2" s="1"/>
  <c r="G15" i="9"/>
  <c r="E12" i="2" s="1"/>
  <c r="G11" i="8" l="1"/>
  <c r="E11" i="2" s="1"/>
  <c r="E13" i="2" s="1"/>
  <c r="G13" i="2" s="1"/>
</calcChain>
</file>

<file path=xl/sharedStrings.xml><?xml version="1.0" encoding="utf-8"?>
<sst xmlns="http://schemas.openxmlformats.org/spreadsheetml/2006/main" count="231" uniqueCount="125">
  <si>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</si>
  <si>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</si>
  <si>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</si>
  <si>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</si>
  <si>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</si>
  <si>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</si>
  <si>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</si>
  <si>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</si>
  <si>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</si>
  <si>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</si>
  <si>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</si>
  <si>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</si>
  <si>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</si>
  <si>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</si>
  <si>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</si>
  <si>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</si>
  <si>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</si>
  <si>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</si>
  <si>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</si>
  <si>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</si>
  <si>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</si>
  <si>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</si>
  <si>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</si>
  <si>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</si>
  <si>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</si>
  <si>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</si>
  <si>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</si>
  <si>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</si>
  <si>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</si>
  <si>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</si>
  <si>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</si>
  <si>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</si>
  <si>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</si>
  <si>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</si>
  <si>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</si>
  <si>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</si>
  <si>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</si>
  <si>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</si>
  <si>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</si>
  <si>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</si>
  <si>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</si>
  <si>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</si>
  <si>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</si>
  <si>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</si>
  <si>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</si>
  <si>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</si>
  <si>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</si>
  <si>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</si>
  <si>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</si>
  <si>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</si>
  <si>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</si>
  <si>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</si>
  <si>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</si>
  <si>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</si>
  <si>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</si>
  <si>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</si>
  <si>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</si>
  <si>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</si>
  <si>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</si>
  <si>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</si>
  <si>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</si>
  <si>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</si>
  <si>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</si>
  <si>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</si>
  <si>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</si>
  <si>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</si>
  <si>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</si>
  <si>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</si>
  <si>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</si>
  <si>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</si>
  <si>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</si>
  <si>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</si>
  <si>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</si>
  <si>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</si>
  <si>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</si>
  <si>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</si>
  <si>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</si>
  <si>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</si>
  <si>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</si>
  <si>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</si>
  <si>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</si>
  <si>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</si>
  <si>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</si>
  <si>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</si>
  <si>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</si>
  <si>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</si>
  <si>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</si>
  <si>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</si>
  <si>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</si>
  <si>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</si>
  <si>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</si>
  <si>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</si>
  <si>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</si>
  <si>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</si>
  <si>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</si>
  <si>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</si>
  <si>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</si>
  <si>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</si>
  <si>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</si>
  <si>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</si>
  <si>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</si>
  <si>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</si>
  <si>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</si>
  <si>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</si>
  <si>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</si>
  <si>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Stik</t>
  </si>
  <si>
    <t>Brønde</t>
  </si>
  <si>
    <t xml:space="preserve">Kælder (7 - 20 m2) </t>
  </si>
  <si>
    <t>Installationer "mekaniske riste og SRO" Miljøklasse A. (7-20 m2) - Mek/EL</t>
  </si>
  <si>
    <t>Installationer "mekaniske riste og SRO" Miljøklasse A. (7-20 m2) - SRO</t>
  </si>
  <si>
    <t>Kælder</t>
  </si>
  <si>
    <t>Strømpeforing Ø 200 mm &lt; Ledningsnet ≤ Ø 500 mm</t>
  </si>
  <si>
    <t xml:space="preserve">Ø 200 mm &lt; Ledningsnet ≤ Ø 500 mm </t>
  </si>
  <si>
    <t>Tryksatte minipumpestationer (husstandssystemer)</t>
  </si>
  <si>
    <t>Pumpeinstallation Miljøklasse A (100-300 l/s) - Mek/EL</t>
  </si>
  <si>
    <t>Pumpeinstallation Miljøklasse A (100-300 l/s) - SRO</t>
  </si>
  <si>
    <t>Indløb med riste, Mek/EL</t>
  </si>
  <si>
    <t>Indløb med riste, Konstruktioner</t>
  </si>
  <si>
    <t>Sand- og fedtfang,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</si>
  <si>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</si>
  <si>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</si>
  <si>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</si>
  <si>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</si>
  <si>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Tillæg til tilbagebetaling af vejbidrag</t>
  </si>
  <si>
    <t>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</si>
</sst>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G34" sqref="G34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tabSelected="1"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122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137506320.43464479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8445686.0761044193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647162.90702511859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1610562.0536895874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135248595.47393006</v>
      </c>
      <c r="F13" s="38" t="s">
        <v>4</v>
      </c>
      <c r="G13" s="37">
        <f>E13</f>
        <v>135248595.47393006</v>
      </c>
      <c r="H13" s="38" t="s">
        <v>4</v>
      </c>
      <c r="I13" s="20"/>
    </row>
    <row r="14" spans="1:9" x14ac:dyDescent="0.25">
      <c r="A14" s="20"/>
      <c r="B14" s="75" t="s">
        <v>124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123</v>
      </c>
      <c r="C15" s="86"/>
      <c r="D15" s="87"/>
      <c r="E15" s="45">
        <v>8949899</v>
      </c>
      <c r="F15" s="38" t="s">
        <v>4</v>
      </c>
      <c r="G15" s="37">
        <f>E15</f>
        <v>8949899</v>
      </c>
      <c r="H15" s="38" t="s">
        <v>4</v>
      </c>
      <c r="I15" s="20"/>
    </row>
    <row r="16" spans="1:9" x14ac:dyDescent="0.25">
      <c r="A16" s="20"/>
      <c r="B16" s="75" t="s">
        <v>29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85" t="s">
        <v>102</v>
      </c>
      <c r="C17" s="86"/>
      <c r="D17" s="87"/>
      <c r="E17" s="37">
        <f>'Fane 6. Hist. over el. underdæk'!G13</f>
        <v>581683.5</v>
      </c>
      <c r="F17" s="38" t="s">
        <v>4</v>
      </c>
      <c r="G17" s="37">
        <f>E17</f>
        <v>581683.5</v>
      </c>
      <c r="H17" s="38" t="s">
        <v>4</v>
      </c>
      <c r="I17" s="20"/>
    </row>
    <row r="18" spans="1:9" x14ac:dyDescent="0.25">
      <c r="A18" s="20"/>
      <c r="B18" s="75" t="s">
        <v>25</v>
      </c>
      <c r="C18" s="76"/>
      <c r="D18" s="76"/>
      <c r="E18" s="76"/>
      <c r="F18" s="76"/>
      <c r="G18" s="76"/>
      <c r="H18" s="77"/>
      <c r="I18" s="20"/>
    </row>
    <row r="19" spans="1:9" x14ac:dyDescent="0.25">
      <c r="A19" s="20"/>
      <c r="B19" s="79" t="s">
        <v>32</v>
      </c>
      <c r="C19" s="80"/>
      <c r="D19" s="81"/>
      <c r="E19" s="31">
        <f>'Fane 8. Korrektion af PL2015'!G11</f>
        <v>3398700</v>
      </c>
      <c r="F19" s="28" t="s">
        <v>4</v>
      </c>
      <c r="G19" s="39"/>
      <c r="H19" s="30"/>
      <c r="I19" s="20"/>
    </row>
    <row r="20" spans="1:9" x14ac:dyDescent="0.25">
      <c r="A20" s="20"/>
      <c r="B20" s="79" t="s">
        <v>33</v>
      </c>
      <c r="C20" s="80"/>
      <c r="D20" s="81"/>
      <c r="E20" s="31">
        <f>'Fane 8. Korrektion af PL2015'!G17</f>
        <v>10453799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79" t="s">
        <v>92</v>
      </c>
      <c r="C21" s="80"/>
      <c r="D21" s="81"/>
      <c r="E21" s="31">
        <f>'Fane 8. Korrektion af PL2015'!G23</f>
        <v>0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79" t="s">
        <v>34</v>
      </c>
      <c r="C22" s="80"/>
      <c r="D22" s="81"/>
      <c r="E22" s="31">
        <f>'Fane 8. Korrektion af PL2015'!G30</f>
        <v>-8870.3188666668721</v>
      </c>
      <c r="F22" s="28" t="s">
        <v>4</v>
      </c>
      <c r="G22" s="35"/>
      <c r="H22" s="36"/>
      <c r="I22" s="20"/>
    </row>
    <row r="23" spans="1:9" x14ac:dyDescent="0.25">
      <c r="A23" s="20"/>
      <c r="B23" s="85" t="s">
        <v>35</v>
      </c>
      <c r="C23" s="86"/>
      <c r="D23" s="87"/>
      <c r="E23" s="37">
        <f>SUM(E19:E22)</f>
        <v>13843628.681133334</v>
      </c>
      <c r="F23" s="38" t="s">
        <v>4</v>
      </c>
      <c r="G23" s="37">
        <f>E23</f>
        <v>13843628.681133334</v>
      </c>
      <c r="H23" s="38" t="s">
        <v>4</v>
      </c>
      <c r="I23" s="20"/>
    </row>
    <row r="24" spans="1:9" x14ac:dyDescent="0.25">
      <c r="A24" s="20"/>
      <c r="B24" s="75" t="s">
        <v>30</v>
      </c>
      <c r="C24" s="76"/>
      <c r="D24" s="76"/>
      <c r="E24" s="76"/>
      <c r="F24" s="76"/>
      <c r="G24" s="76"/>
      <c r="H24" s="77"/>
      <c r="I24" s="20"/>
    </row>
    <row r="25" spans="1:9" x14ac:dyDescent="0.25">
      <c r="A25" s="20"/>
      <c r="B25" s="85" t="s">
        <v>31</v>
      </c>
      <c r="C25" s="86"/>
      <c r="D25" s="87"/>
      <c r="E25" s="37">
        <f>'Fane 9. Kontrol af PL2015'!G36</f>
        <v>2544766</v>
      </c>
      <c r="F25" s="38" t="s">
        <v>4</v>
      </c>
      <c r="G25" s="37">
        <f>E25</f>
        <v>2544766</v>
      </c>
      <c r="H25" s="38" t="s">
        <v>4</v>
      </c>
      <c r="I25" s="20"/>
    </row>
    <row r="26" spans="1:9" x14ac:dyDescent="0.25">
      <c r="A26" s="20"/>
      <c r="B26" s="75" t="s">
        <v>36</v>
      </c>
      <c r="C26" s="76"/>
      <c r="D26" s="76"/>
      <c r="E26" s="76"/>
      <c r="F26" s="77"/>
      <c r="G26" s="40">
        <f>G13+G15+G17+G23+G25</f>
        <v>161168572.65506339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8:H8"/>
    <mergeCell ref="B19:D19"/>
    <mergeCell ref="B23:D23"/>
    <mergeCell ref="B21:D21"/>
    <mergeCell ref="B26:F26"/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4:H14"/>
    <mergeCell ref="B15:D15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40010117.525400914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89050516.833139449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8445686.0761044193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137506320.43464479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129060634.35854037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0.50144097791062314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647162.90702511859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40010117.525400914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800202.35050801828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89050516.833139449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810359.703181569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1610562.0536895874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7852725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5525991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2326734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581683.5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2204881.9900000002</v>
      </c>
      <c r="F10" s="10">
        <f>E10/D10</f>
        <v>29398.426533333335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1064714.1100000001</v>
      </c>
      <c r="F11" s="10">
        <f t="shared" ref="F11:F23" si="0">E11/D11</f>
        <v>14196.188133333335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801593.52</v>
      </c>
      <c r="F12" s="10">
        <f t="shared" si="0"/>
        <v>10687.9136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112902.04</v>
      </c>
      <c r="F13" s="10">
        <f t="shared" si="0"/>
        <v>5645.1019999999999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41540.06</v>
      </c>
      <c r="F14" s="10">
        <f t="shared" si="0"/>
        <v>4154.0059999999994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397559.83</v>
      </c>
      <c r="F15" s="10">
        <f t="shared" si="0"/>
        <v>5300.7977333333338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3599076.99</v>
      </c>
      <c r="F16" s="10">
        <f t="shared" si="0"/>
        <v>71981.539799999999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5010276.2699999996</v>
      </c>
      <c r="F17" s="10">
        <f t="shared" si="0"/>
        <v>66803.683599999989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30</v>
      </c>
      <c r="E18" s="46">
        <v>1625401.25</v>
      </c>
      <c r="F18" s="10">
        <f t="shared" si="0"/>
        <v>54180.041666666664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2699839.88</v>
      </c>
      <c r="F19" s="10">
        <f t="shared" si="0"/>
        <v>134991.99400000001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678571.58</v>
      </c>
      <c r="F20" s="10">
        <f t="shared" si="0"/>
        <v>67857.157999999996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5409719.2300000004</v>
      </c>
      <c r="F21" s="10">
        <f t="shared" si="0"/>
        <v>270485.96150000003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60</v>
      </c>
      <c r="E22" s="46">
        <v>6237168.6600000001</v>
      </c>
      <c r="F22" s="10">
        <f t="shared" si="0"/>
        <v>103952.811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3118584.34</v>
      </c>
      <c r="F23" s="10">
        <f t="shared" si="0"/>
        <v>155929.217</v>
      </c>
      <c r="G23" s="3" t="s">
        <v>4</v>
      </c>
      <c r="H23" s="1"/>
    </row>
    <row r="24" spans="1:8" x14ac:dyDescent="0.25">
      <c r="A24" s="1"/>
      <c r="B24" s="93" t="s">
        <v>119</v>
      </c>
      <c r="C24" s="94"/>
      <c r="D24" s="94"/>
      <c r="E24" s="95"/>
      <c r="F24" s="18">
        <f>SUM(F10:F23)</f>
        <v>995564.84056666656</v>
      </c>
      <c r="G24" s="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8654700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5256000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3398700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21153799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10700000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10453799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1000000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1000000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2015'!F24</f>
        <v>995564.84056666656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-8870.3188666668721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121902901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56788450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11752836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994545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2132167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71667998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730004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730004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-7033777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-46822124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-10413429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-64269330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8128672</v>
      </c>
      <c r="F28" s="6" t="s">
        <v>4</v>
      </c>
      <c r="G28" s="16">
        <f>IF(E28&lt;0,0,-E28)</f>
        <v>-8128672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442473</v>
      </c>
      <c r="F30" s="6" t="s">
        <v>4</v>
      </c>
      <c r="G30" s="17">
        <f>-$E$30</f>
        <v>-442473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110107669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679321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110786990</v>
      </c>
      <c r="F35" s="6" t="s">
        <v>4</v>
      </c>
      <c r="G35" s="17">
        <f>-E35</f>
        <v>-110786990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2544766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2016-12-13T16:57:12Z</dcterms:modified>
</cp:coreProperties>
</file>