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2" l="1"/>
  <c r="F10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C9" i="12" l="1"/>
  <c r="C11" i="12" s="1"/>
  <c r="C31" i="8" s="1"/>
  <c r="E31" i="8" s="1"/>
  <c r="F8" i="2" l="1"/>
  <c r="F8" i="7"/>
  <c r="F11" i="7" s="1"/>
  <c r="F11" i="2" l="1"/>
  <c r="C9" i="10" s="1"/>
  <c r="C15" i="11" l="1"/>
  <c r="C28" i="8" s="1"/>
  <c r="C14" i="4"/>
  <c r="C26" i="8" s="1"/>
  <c r="C25" i="3"/>
  <c r="C24" i="8" s="1"/>
  <c r="F13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<sst xmlns="http://schemas.openxmlformats.org/spreadsheetml/2006/main" count="358" uniqueCount="194">
  <si>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</si>
  <si>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</si>
  <si>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</si>
  <si>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</si>
  <si>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</si>
  <si>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</si>
  <si>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</si>
  <si>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</si>
  <si>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</si>
  <si>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</si>
  <si>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</si>
  <si>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</si>
  <si>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</si>
  <si>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</si>
  <si>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</si>
  <si>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</si>
  <si>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</si>
  <si>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</si>
  <si>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</si>
  <si>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</si>
  <si>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</si>
  <si>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</si>
  <si>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</si>
  <si>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</si>
  <si>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</si>
  <si>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</si>
  <si>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</si>
  <si>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</si>
  <si>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</si>
  <si>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</si>
  <si>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</si>
  <si>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</si>
  <si>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</si>
  <si>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</si>
  <si>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</si>
  <si>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</si>
  <si>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</si>
  <si>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</si>
  <si>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</si>
  <si>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</si>
  <si>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</si>
  <si>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</si>
  <si>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</si>
  <si>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</si>
  <si>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</si>
  <si>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</si>
  <si>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</si>
  <si>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</si>
  <si>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</si>
  <si>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</si>
  <si>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</si>
  <si>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</si>
  <si>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</si>
  <si>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</si>
  <si>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</si>
  <si>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</si>
  <si>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</si>
  <si>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</si>
  <si>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</si>
  <si>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</si>
  <si>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</si>
  <si>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</si>
  <si>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</si>
  <si>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</si>
  <si>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</si>
  <si>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</si>
  <si>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</si>
  <si>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</si>
  <si>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</si>
  <si>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</si>
  <si>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</si>
  <si>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</si>
  <si>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</si>
  <si>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</si>
  <si>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</si>
  <si>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</si>
  <si>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</si>
  <si>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</si>
  <si>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</si>
  <si>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</si>
  <si>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</si>
  <si>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</si>
  <si>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</si>
  <si>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</si>
  <si>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</si>
  <si>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</si>
  <si>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</si>
  <si>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</si>
  <si>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</si>
  <si>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</si>
  <si>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</si>
  <si>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</si>
  <si>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</si>
  <si>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</si>
  <si>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</si>
  <si>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</si>
  <si>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</si>
  <si>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</si>
  <si>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</si>
  <si>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</si>
  <si>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</si>
  <si>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</si>
  <si>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</si>
  <si>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</si>
  <si>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</si>
  <si>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</si>
  <si>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</si>
  <si>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</si>
  <si>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</si>
  <si>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</si>
  <si>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</si>
  <si>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</si>
  <si>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</si>
  <si>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</si>
  <si>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</si>
  <si>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</si>
  <si>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</si>
  <si>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</si>
  <si>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</si>
  <si>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</si>
  <si>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</si>
  <si>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</si>
  <si>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</si>
  <si>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</si>
  <si>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</si>
  <si>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</si>
  <si>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</si>
  <si>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</si>
  <si>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</si>
  <si>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</si>
  <si>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</si>
  <si>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</si>
  <si>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</si>
  <si>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</si>
  <si>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</si>
  <si>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</si>
  <si>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</si>
  <si>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</si>
  <si>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</si>
  <si>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</si>
  <si>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</si>
  <si>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</si>
  <si>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</si>
  <si>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</si>
  <si>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</si>
  <si>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</si>
  <si>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</si>
  <si>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</si>
  <si>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</si>
  <si>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</si>
  <si>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</si>
  <si>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</si>
  <si>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</si>
  <si>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</si>
  <si>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</si>
  <si>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</si>
  <si>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</si>
  <si>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</si>
  <si>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</si>
  <si>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</si>
  <si>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</si>
  <si>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</si>
  <si>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</si>
  <si>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</si>
  <si>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</si>
  <si>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</si>
  <si>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</si>
  <si>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</si>
  <si>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</si>
  <si>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</si>
  <si>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</si>
  <si>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</si>
  <si>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</si>
  <si>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</si>
  <si>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</si>
  <si>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</si>
  <si>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Produktionsanlæg</t>
  </si>
  <si>
    <t>2014</t>
  </si>
  <si>
    <t>25</t>
  </si>
  <si>
    <t>Afregningsmålere, elektroniske ≤ Ø 110mm (Qn 10)</t>
  </si>
  <si>
    <t>10</t>
  </si>
  <si>
    <t>Ledningsnet</t>
  </si>
  <si>
    <t>75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</si>
  <si>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</si>
  <si>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</si>
  <si>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</si>
  <si>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</si>
  <si>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Eternitledninger Ø110 mm &lt; Ledningsnet ≤ Ø 250 mm</t>
  </si>
  <si>
    <t>Eternitledninger Ø 50mm &lt; Ledningsnet ≤ Ø110 mm</t>
  </si>
  <si>
    <t>Tillæg for afgift for ledningsført vand i 2016</t>
  </si>
  <si>
    <t>Afgift for ledningsført vand</t>
  </si>
  <si>
    <t>Andelsselskabet Gram Vandværk</t>
  </si>
  <si>
    <t>V002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</si>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</sst>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128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137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2" t="s">
        <v>138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Gram Vandværk</v>
      </c>
      <c r="B1" s="56"/>
      <c r="C1" s="56"/>
      <c r="D1" s="56"/>
      <c r="E1" s="56"/>
    </row>
    <row r="2" spans="1:5" x14ac:dyDescent="0.25">
      <c r="A2" s="220" t="str">
        <f>'1. Forside'!A2</f>
        <v>V002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Gram Vandværk</v>
      </c>
      <c r="B1" s="26"/>
      <c r="C1" s="26"/>
      <c r="D1" s="26"/>
      <c r="E1" s="26"/>
    </row>
    <row r="2" spans="1:5" x14ac:dyDescent="0.25">
      <c r="A2" s="221" t="str">
        <f>'1. Forside'!A2</f>
        <v>V002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183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45832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45832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Gram Vandværk</v>
      </c>
      <c r="B1" s="26"/>
      <c r="C1" s="26"/>
      <c r="D1" s="26"/>
      <c r="E1" s="26"/>
    </row>
    <row r="2" spans="1:5" x14ac:dyDescent="0.25">
      <c r="A2" s="221" t="str">
        <f>'1. Forside'!A2</f>
        <v>V002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184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879883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444191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435692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87138.4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Gram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4195043.3830053899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3672720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77358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3750078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-1464553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-1648971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-3113524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636554</v>
      </c>
      <c r="D27" s="79" t="s">
        <v>0</v>
      </c>
      <c r="E27" s="10">
        <f>IF(C27&lt;0,0,-C27)</f>
        <v>-636554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2667386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2667386</v>
      </c>
      <c r="D36" s="79" t="s">
        <v>0</v>
      </c>
      <c r="E36" s="10">
        <f>-C36</f>
        <v>-2667386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891103.38300538994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Gram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V002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186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403419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403419</v>
      </c>
      <c r="F11" s="153" t="s">
        <v>0</v>
      </c>
      <c r="G11" s="55">
        <f>E11+G7-G8-G9</f>
        <v>403419</v>
      </c>
      <c r="H11" s="153" t="s">
        <v>0</v>
      </c>
      <c r="I11" s="55">
        <f>G11+I7-I8-I9</f>
        <v>403419</v>
      </c>
      <c r="J11" s="153" t="s">
        <v>0</v>
      </c>
      <c r="K11" s="55">
        <f>K7-K8-K9+K10+I11</f>
        <v>403419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Gram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920799.10099799919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-3499.0365837923969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917300.06441420678</v>
      </c>
      <c r="D13" s="79" t="s">
        <v>0</v>
      </c>
      <c r="E13" s="6">
        <f>C13</f>
        <v>917300.06441420678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3672720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193</v>
      </c>
      <c r="C16" s="14">
        <f>'6. Gennemførte investeringer'!F13</f>
        <v>272563.88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129145.42666666667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10600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4085029.3066666666</v>
      </c>
      <c r="D19" s="79" t="s">
        <v>0</v>
      </c>
      <c r="E19" s="8">
        <f>C19</f>
        <v>4085029.3066666666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1570000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15500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10872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45832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1675204</v>
      </c>
      <c r="D29" s="79" t="s">
        <v>0</v>
      </c>
      <c r="E29" s="6">
        <f>C29</f>
        <v>1675204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87138.4</v>
      </c>
      <c r="D31" s="79" t="s">
        <v>0</v>
      </c>
      <c r="E31" s="10">
        <f>C31</f>
        <v>87138.4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891103.38300538994</v>
      </c>
      <c r="D33" s="79" t="s">
        <v>0</v>
      </c>
      <c r="E33" s="12">
        <f>C33</f>
        <v>891103.38300538994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7655775.1540862639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264148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28.982900321358724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23.039262663681967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Gram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920799.10099799919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920799.10099799919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920799.10099799919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-3499.0365837923969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Gram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831021.18865069421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917300.06441420678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920799.10099799919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Gram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72914836.608636841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3672720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3672720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Gram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176</v>
      </c>
      <c r="C8" s="30" t="s">
        <v>177</v>
      </c>
      <c r="D8" s="31" t="s">
        <v>178</v>
      </c>
      <c r="E8" s="32">
        <v>1434449</v>
      </c>
      <c r="F8" s="34">
        <f t="shared" ref="F8" si="0">E8/D8</f>
        <v>57377.96</v>
      </c>
      <c r="G8" s="35" t="s">
        <v>0</v>
      </c>
      <c r="H8" s="26"/>
    </row>
    <row r="9" spans="1:8" s="148" customFormat="1" x14ac:dyDescent="0.25">
      <c r="A9" s="26"/>
      <c r="B9" s="29" t="s">
        <v>179</v>
      </c>
      <c r="C9" s="30" t="s">
        <v>177</v>
      </c>
      <c r="D9" s="31" t="s">
        <v>180</v>
      </c>
      <c r="E9" s="32">
        <v>50013</v>
      </c>
      <c r="F9" s="34">
        <f t="shared" ref="F9:F10" si="1">E9/D9</f>
        <v>5001.3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177</v>
      </c>
      <c r="D10" s="31" t="s">
        <v>182</v>
      </c>
      <c r="E10" s="32">
        <v>164509</v>
      </c>
      <c r="F10" s="34">
        <f t="shared" si="1"/>
        <v>2193.4533333333334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64572.713333333333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207991.16666666669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272563.88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Gram Vandværk</v>
      </c>
      <c r="B1" s="162"/>
      <c r="C1" s="162"/>
      <c r="D1" s="162"/>
      <c r="E1" s="162"/>
    </row>
    <row r="2" spans="1:5" x14ac:dyDescent="0.25">
      <c r="A2" s="1" t="str">
        <f>'1. Forside'!A2</f>
        <v>V002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64572.713333333333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129145.42666666667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Gram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75</v>
      </c>
      <c r="E8" s="32">
        <v>450000</v>
      </c>
      <c r="F8" s="45">
        <f>E8/D8</f>
        <v>6000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>
        <v>2015</v>
      </c>
      <c r="D9" s="31">
        <v>75</v>
      </c>
      <c r="E9" s="32">
        <v>195000</v>
      </c>
      <c r="F9" s="45">
        <f t="shared" ref="F9" si="0">E9/D9</f>
        <v>2600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2016</v>
      </c>
      <c r="D10" s="31">
        <v>75</v>
      </c>
      <c r="E10" s="32">
        <v>150000</v>
      </c>
      <c r="F10" s="45">
        <f t="shared" ref="F10" si="1">E10/D10</f>
        <v>2000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8600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2000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10600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Gram Vandværk</v>
      </c>
      <c r="B1" s="56"/>
      <c r="C1" s="56"/>
      <c r="D1" s="176"/>
      <c r="E1" s="56"/>
    </row>
    <row r="2" spans="1:5" x14ac:dyDescent="0.25">
      <c r="A2" s="220" t="str">
        <f>'1. Forside'!A2</f>
        <v>V002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189</v>
      </c>
      <c r="C11" s="178"/>
      <c r="D11" s="179"/>
      <c r="E11" s="56"/>
    </row>
    <row r="12" spans="1:5" x14ac:dyDescent="0.25">
      <c r="A12" s="56"/>
      <c r="B12" s="53" t="s">
        <v>190</v>
      </c>
      <c r="C12" s="180">
        <v>1570000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1570000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0" t="s">
        <v>140</v>
      </c>
      <c r="C16" s="261"/>
      <c r="D16" s="262"/>
      <c r="E16" s="56"/>
    </row>
    <row r="17" spans="1:5" x14ac:dyDescent="0.25">
      <c r="A17" s="56"/>
      <c r="B17" s="53" t="s">
        <v>70</v>
      </c>
      <c r="C17" s="51">
        <v>15500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15500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3" t="s">
        <v>141</v>
      </c>
      <c r="C22" s="264"/>
      <c r="D22" s="265"/>
      <c r="E22" s="56"/>
    </row>
    <row r="23" spans="1:5" x14ac:dyDescent="0.25">
      <c r="A23" s="56"/>
      <c r="B23" s="108" t="s">
        <v>142</v>
      </c>
      <c r="C23" s="19">
        <v>1655976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1645104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10872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2015-10-13T06:39:33Z</dcterms:modified>
</cp:coreProperties>
</file>