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1760" tabRatio="896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C16" i="4" l="1"/>
  <c r="F9" i="2" l="1"/>
  <c r="F10" i="2"/>
  <c r="F11" i="2"/>
  <c r="F12" i="2"/>
  <c r="F13" i="2"/>
  <c r="F14" i="2"/>
  <c r="F15" i="2"/>
  <c r="C25" i="8" l="1"/>
  <c r="E31" i="19" l="1"/>
  <c r="C36" i="19" l="1"/>
  <c r="E36" i="19" s="1"/>
  <c r="C26" i="19" l="1"/>
  <c r="C17" i="19"/>
  <c r="A2" i="15" l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13" i="15" l="1"/>
  <c r="C15" i="15" s="1"/>
  <c r="C11" i="8" s="1"/>
  <c r="C15" i="3"/>
  <c r="C22" i="8" s="1"/>
  <c r="C9" i="9"/>
  <c r="C15" i="8" s="1"/>
  <c r="E29" i="19"/>
  <c r="C12" i="8"/>
  <c r="C14" i="16"/>
  <c r="C8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9" i="7" l="1"/>
  <c r="F10" i="7"/>
  <c r="F13" i="7" s="1"/>
  <c r="F11" i="7"/>
  <c r="C9" i="12" l="1"/>
  <c r="C11" i="12" s="1"/>
  <c r="C31" i="8" s="1"/>
  <c r="E31" i="8" s="1"/>
  <c r="F8" i="2" l="1"/>
  <c r="F8" i="7"/>
  <c r="F12" i="7" s="1"/>
  <c r="F16" i="2" l="1"/>
  <c r="C9" i="10" s="1"/>
  <c r="C15" i="11" l="1"/>
  <c r="C28" i="8" s="1"/>
  <c r="C22" i="4"/>
  <c r="C26" i="8" s="1"/>
  <c r="C27" i="3"/>
  <c r="C24" i="8" s="1"/>
  <c r="F14" i="7"/>
  <c r="C18" i="8" s="1"/>
  <c r="C21" i="3"/>
  <c r="C23" i="8" s="1"/>
  <c r="C10" i="3"/>
  <c r="C21" i="8" s="1"/>
  <c r="C10" i="10"/>
  <c r="C17" i="8" s="1"/>
  <c r="F18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<sst xmlns="http://schemas.openxmlformats.org/spreadsheetml/2006/main" count="404" uniqueCount="212">
  <si>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</si>
  <si>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</si>
  <si>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</si>
  <si>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</si>
  <si>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</si>
  <si>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</si>
  <si>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</si>
  <si>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</si>
  <si>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</si>
  <si>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</si>
  <si>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</si>
  <si>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</si>
  <si>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</si>
  <si>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</si>
  <si>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</si>
  <si>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</si>
  <si>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</si>
  <si>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</si>
  <si>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</si>
  <si>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</si>
  <si>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</si>
  <si>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</si>
  <si>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</si>
  <si>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</si>
  <si>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</si>
  <si>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</si>
  <si>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</si>
  <si>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</si>
  <si>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</si>
  <si>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</si>
  <si>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</si>
  <si>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</si>
  <si>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</si>
  <si>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</si>
  <si>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</si>
  <si>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</si>
  <si>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</si>
  <si>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</si>
  <si>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</si>
  <si>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</si>
  <si>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</si>
  <si>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</si>
  <si>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</si>
  <si>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</si>
  <si>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</si>
  <si>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</si>
  <si>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</si>
  <si>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</si>
  <si>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</si>
  <si>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</si>
  <si>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</si>
  <si>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</si>
  <si>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</si>
  <si>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</si>
  <si>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</si>
  <si>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</si>
  <si>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</si>
  <si>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</si>
  <si>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</si>
  <si>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</si>
  <si>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</si>
  <si>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</si>
  <si>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</si>
  <si>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</si>
  <si>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</si>
  <si>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</si>
  <si>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</si>
  <si>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</si>
  <si>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</si>
  <si>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</si>
  <si>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</si>
  <si>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</si>
  <si>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</si>
  <si>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</si>
  <si>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</si>
  <si>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</si>
  <si>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</si>
  <si>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</si>
  <si>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</si>
  <si>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</si>
  <si>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</si>
  <si>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</si>
  <si>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</si>
  <si>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</si>
  <si>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</si>
  <si>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</si>
  <si>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</si>
  <si>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</si>
  <si>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</si>
  <si>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</si>
  <si>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</si>
  <si>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</si>
  <si>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</si>
  <si>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</si>
  <si>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</si>
  <si>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</si>
  <si>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</si>
  <si>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</si>
  <si>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</si>
  <si>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</si>
  <si>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</si>
  <si>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</si>
  <si>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</si>
  <si>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</si>
  <si>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</si>
  <si>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</si>
  <si>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</si>
  <si>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</si>
  <si>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</si>
  <si>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</si>
  <si>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</si>
  <si>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</si>
  <si>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</si>
  <si>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</si>
  <si>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</si>
  <si>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</si>
  <si>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</si>
  <si>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</si>
  <si>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</si>
  <si>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</si>
  <si>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</si>
  <si>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</si>
  <si>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</si>
  <si>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</si>
  <si>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</si>
  <si>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</si>
  <si>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</si>
  <si>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</si>
  <si>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</si>
  <si>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</si>
  <si>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</si>
  <si>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</si>
  <si>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</si>
  <si>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</si>
  <si>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</si>
  <si>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</si>
  <si>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</si>
  <si>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</si>
  <si>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</si>
  <si>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</si>
  <si>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</si>
  <si>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</si>
  <si>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</si>
  <si>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</si>
  <si>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</si>
  <si>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</si>
  <si>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</si>
  <si>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</si>
  <si>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</si>
  <si>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</si>
  <si>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</si>
  <si>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</si>
  <si>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</si>
  <si>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</si>
  <si>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</si>
  <si>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</si>
  <si>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</si>
  <si>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</si>
  <si>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</si>
  <si>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</si>
  <si>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</si>
  <si>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</si>
  <si>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</si>
  <si>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</si>
  <si>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</si>
  <si>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</si>
  <si>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</si>
  <si>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</si>
  <si>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</si>
  <si>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</si>
  <si>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</si>
  <si>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</si>
  <si>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</si>
  <si>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</si>
  <si>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</si>
  <si>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</si>
  <si>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</si>
  <si>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</si>
  <si>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</si>
  <si>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</si>
  <si>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Ejendomsskatter</t>
  </si>
  <si>
    <t>Selskabsskatter</t>
  </si>
  <si>
    <t>Hegn</t>
  </si>
  <si>
    <t>2014</t>
  </si>
  <si>
    <t>15</t>
  </si>
  <si>
    <t>Skyllevandsbehandling, inkl. UV-filter mv., SRO</t>
  </si>
  <si>
    <t>10</t>
  </si>
  <si>
    <t>Stik på ledningsnet, Konstruktioner</t>
  </si>
  <si>
    <t>75</t>
  </si>
  <si>
    <t>AutoCad</t>
  </si>
  <si>
    <t>Computer - Kontor</t>
  </si>
  <si>
    <t>Computer og Ipad</t>
  </si>
  <si>
    <t>Printer</t>
  </si>
  <si>
    <t>Computerprogrammer</t>
  </si>
  <si>
    <t>Stik på ledningsnet, Mek./EL</t>
  </si>
  <si>
    <t>2015</t>
  </si>
  <si>
    <t>2016</t>
  </si>
  <si>
    <t>5</t>
  </si>
  <si>
    <t>Dokumenteret drikkevandssikkerhed (DDS)</t>
  </si>
  <si>
    <t>Ledelsessystem</t>
  </si>
  <si>
    <t>Information til graveaktører</t>
  </si>
  <si>
    <t>Beredskabsplan (vagtordning)</t>
  </si>
  <si>
    <t xml:space="preserve">Kvalitetssikring (udførelse af daglige opgaver samt information) </t>
  </si>
  <si>
    <t>Bestyrelse (vandværkets årlige generalforsamling)</t>
  </si>
  <si>
    <t>Bedre drikkevand (Vandprøver hos forbrugerne)</t>
  </si>
  <si>
    <t>Skærper rensningskravfor spildevand (okkeropsamling efter filterskylning)</t>
  </si>
  <si>
    <t>Grundvandsbeskyttelse (rengøring af plantebælte omkring boring)</t>
  </si>
  <si>
    <t>Tillæg for afgift for ledningsført vand i 2016</t>
  </si>
  <si>
    <t>Afgift for ledningsført vand</t>
  </si>
  <si>
    <t>Andelsselskabet Hammerum Vandværk</t>
  </si>
  <si>
    <t>V004</t>
  </si>
  <si>
    <t>Tillæg for gennemførte investeringer i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</si>
</sst>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6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209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210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0" t="s">
        <v>58</v>
      </c>
      <c r="E8" s="250"/>
      <c r="F8" s="250"/>
      <c r="G8" s="123"/>
      <c r="H8" s="123"/>
      <c r="I8" s="123"/>
    </row>
    <row r="9" spans="1:9" x14ac:dyDescent="0.25">
      <c r="A9" s="121"/>
      <c r="B9" s="121"/>
      <c r="C9" s="121"/>
      <c r="D9" s="255" t="s">
        <v>106</v>
      </c>
      <c r="E9" s="255"/>
      <c r="F9" s="255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1" t="s">
        <v>59</v>
      </c>
      <c r="E13" s="251"/>
      <c r="F13" s="251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52" t="s">
        <v>60</v>
      </c>
      <c r="E16" s="253"/>
      <c r="F16" s="254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29" t="s">
        <v>2</v>
      </c>
      <c r="E17" s="230"/>
      <c r="F17" s="231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29" t="s">
        <v>128</v>
      </c>
      <c r="E18" s="230"/>
      <c r="F18" s="231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47" t="s">
        <v>44</v>
      </c>
      <c r="E19" s="248"/>
      <c r="F19" s="249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47" t="s">
        <v>61</v>
      </c>
      <c r="E20" s="248"/>
      <c r="F20" s="249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47" t="s">
        <v>87</v>
      </c>
      <c r="E21" s="248"/>
      <c r="F21" s="249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47" t="s">
        <v>62</v>
      </c>
      <c r="E22" s="248"/>
      <c r="F22" s="249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44" t="s">
        <v>42</v>
      </c>
      <c r="E23" s="245"/>
      <c r="F23" s="246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41" t="s">
        <v>63</v>
      </c>
      <c r="E24" s="242"/>
      <c r="F24" s="243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38" t="s">
        <v>43</v>
      </c>
      <c r="E25" s="239"/>
      <c r="F25" s="240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35" t="s">
        <v>64</v>
      </c>
      <c r="E26" s="236"/>
      <c r="F26" s="237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26" t="s">
        <v>137</v>
      </c>
      <c r="E27" s="227"/>
      <c r="F27" s="228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32" t="s">
        <v>138</v>
      </c>
      <c r="E28" s="233"/>
      <c r="F28" s="234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8:F8"/>
    <mergeCell ref="D13:F13"/>
    <mergeCell ref="D16:F16"/>
    <mergeCell ref="D17:F17"/>
    <mergeCell ref="D19:F19"/>
    <mergeCell ref="D9:F9"/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Andelsselskabet Hammerum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V004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6" t="s">
        <v>105</v>
      </c>
      <c r="C4" s="256"/>
      <c r="D4" s="256"/>
      <c r="E4" s="256"/>
      <c r="F4" s="256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1274953.3838938831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-4844.822858796756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-39332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1230776.5610350864</v>
      </c>
      <c r="D13" s="79" t="s">
        <v>0</v>
      </c>
      <c r="E13" s="6">
        <f>C13</f>
        <v>1230776.5610350864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1614135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211</v>
      </c>
      <c r="C16" s="14">
        <f>'6. Gennemførte investeringer'!F18</f>
        <v>246835.70166666666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2884.1333333333278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investeringer'!F14</f>
        <v>28833.333333333336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1892688.1683333332</v>
      </c>
      <c r="D19" s="79" t="s">
        <v>0</v>
      </c>
      <c r="E19" s="8">
        <f>C19</f>
        <v>1892688.1683333332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omkostninger'!C10</f>
        <v>72522.740000000005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omkostninger'!C15</f>
        <v>1451880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omkostninger'!C21</f>
        <v>92595.86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omkostninger'!C27</f>
        <v>-48893.639999999898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servicemål'!C16</f>
        <v>123438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servicemål'!C22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27500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-20574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1698468.9600000002</v>
      </c>
      <c r="D29" s="79" t="s">
        <v>0</v>
      </c>
      <c r="E29" s="6">
        <f>C29</f>
        <v>1698468.9600000002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157867</v>
      </c>
      <c r="D31" s="79" t="s">
        <v>0</v>
      </c>
      <c r="E31" s="10">
        <f>C31</f>
        <v>157867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9">
        <f>'13. Kontrol med indtægtsrammen'!E37</f>
        <v>-1566242.5341677875</v>
      </c>
      <c r="D33" s="79" t="s">
        <v>0</v>
      </c>
      <c r="E33" s="12">
        <f>C33</f>
        <v>-1566242.5341677875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3413558.1552006318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221451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15.414507747540684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8.8582944091497975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Andelsselskabet Hammerum Vandværk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V004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6" t="s">
        <v>124</v>
      </c>
      <c r="C4" s="256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1274953.3838938831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1274953.3838938831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1274953.3838938831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-4844.822858796756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Andelsselskabet Hammerum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V004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6" t="s">
        <v>123</v>
      </c>
      <c r="C4" s="256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914524.06226708228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1270108.5610350864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1274953.3838938831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157329.24757250518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39332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hidden="1" customHeight="1" x14ac:dyDescent="0.25">
      <c r="A39" s="155"/>
      <c r="B39" s="155"/>
      <c r="C39" s="155"/>
      <c r="D39" s="155"/>
      <c r="E39" s="155"/>
    </row>
    <row r="40" spans="1:5" ht="15" hidden="1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Andelsselskabet Hammerum Vandværk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V004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6" t="s">
        <v>122</v>
      </c>
      <c r="C4" s="256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83214704.274931014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1614135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1614135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7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Andelsselskabet Hammerum Vandværk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V004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7" t="s">
        <v>126</v>
      </c>
      <c r="C4" s="257"/>
      <c r="D4" s="257"/>
      <c r="E4" s="257"/>
      <c r="F4" s="257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8" t="s">
        <v>52</v>
      </c>
      <c r="G7" s="258"/>
      <c r="H7" s="26"/>
    </row>
    <row r="8" spans="1:8" s="148" customFormat="1" x14ac:dyDescent="0.25">
      <c r="A8" s="26"/>
      <c r="B8" s="29" t="s">
        <v>182</v>
      </c>
      <c r="C8" s="30" t="s">
        <v>183</v>
      </c>
      <c r="D8" s="31" t="s">
        <v>184</v>
      </c>
      <c r="E8" s="32">
        <v>56500</v>
      </c>
      <c r="F8" s="34">
        <f t="shared" ref="F8" si="0">E8/D8</f>
        <v>3766.6666666666665</v>
      </c>
      <c r="G8" s="35" t="s">
        <v>0</v>
      </c>
      <c r="H8" s="26"/>
    </row>
    <row r="9" spans="1:8" s="148" customFormat="1" x14ac:dyDescent="0.25">
      <c r="A9" s="26"/>
      <c r="B9" s="29" t="s">
        <v>189</v>
      </c>
      <c r="C9" s="30" t="s">
        <v>183</v>
      </c>
      <c r="D9" s="31">
        <v>5</v>
      </c>
      <c r="E9" s="32">
        <v>8270</v>
      </c>
      <c r="F9" s="34">
        <f t="shared" ref="F9:F15" si="1">E9/D9</f>
        <v>1654</v>
      </c>
      <c r="G9" s="35" t="s">
        <v>0</v>
      </c>
      <c r="H9" s="26"/>
    </row>
    <row r="10" spans="1:8" s="148" customFormat="1" x14ac:dyDescent="0.25">
      <c r="A10" s="26"/>
      <c r="B10" s="29" t="s">
        <v>190</v>
      </c>
      <c r="C10" s="30" t="s">
        <v>183</v>
      </c>
      <c r="D10" s="31">
        <v>5</v>
      </c>
      <c r="E10" s="32">
        <v>7621</v>
      </c>
      <c r="F10" s="34">
        <f t="shared" si="1"/>
        <v>1524.2</v>
      </c>
      <c r="G10" s="35" t="s">
        <v>0</v>
      </c>
      <c r="H10" s="26"/>
    </row>
    <row r="11" spans="1:8" s="148" customFormat="1" x14ac:dyDescent="0.25">
      <c r="A11" s="26"/>
      <c r="B11" s="29" t="s">
        <v>185</v>
      </c>
      <c r="C11" s="30" t="s">
        <v>183</v>
      </c>
      <c r="D11" s="31" t="s">
        <v>186</v>
      </c>
      <c r="E11" s="32">
        <v>12147</v>
      </c>
      <c r="F11" s="34">
        <f t="shared" si="1"/>
        <v>1214.7</v>
      </c>
      <c r="G11" s="35" t="s">
        <v>0</v>
      </c>
      <c r="H11" s="26"/>
    </row>
    <row r="12" spans="1:8" s="148" customFormat="1" x14ac:dyDescent="0.25">
      <c r="A12" s="26"/>
      <c r="B12" s="29" t="s">
        <v>191</v>
      </c>
      <c r="C12" s="30" t="s">
        <v>183</v>
      </c>
      <c r="D12" s="31">
        <v>5</v>
      </c>
      <c r="E12" s="32">
        <v>6956</v>
      </c>
      <c r="F12" s="34">
        <f t="shared" si="1"/>
        <v>1391.2</v>
      </c>
      <c r="G12" s="35" t="s">
        <v>0</v>
      </c>
      <c r="H12" s="26"/>
    </row>
    <row r="13" spans="1:8" s="148" customFormat="1" x14ac:dyDescent="0.25">
      <c r="A13" s="26"/>
      <c r="B13" s="29" t="s">
        <v>192</v>
      </c>
      <c r="C13" s="30" t="s">
        <v>183</v>
      </c>
      <c r="D13" s="31">
        <v>5</v>
      </c>
      <c r="E13" s="32">
        <v>3499</v>
      </c>
      <c r="F13" s="34">
        <f t="shared" si="1"/>
        <v>699.8</v>
      </c>
      <c r="G13" s="35" t="s">
        <v>0</v>
      </c>
      <c r="H13" s="26"/>
    </row>
    <row r="14" spans="1:8" s="148" customFormat="1" x14ac:dyDescent="0.25">
      <c r="A14" s="26"/>
      <c r="B14" s="29" t="s">
        <v>193</v>
      </c>
      <c r="C14" s="30" t="s">
        <v>183</v>
      </c>
      <c r="D14" s="31">
        <v>5</v>
      </c>
      <c r="E14" s="32">
        <v>1277</v>
      </c>
      <c r="F14" s="34">
        <f t="shared" si="1"/>
        <v>255.4</v>
      </c>
      <c r="G14" s="35" t="s">
        <v>0</v>
      </c>
      <c r="H14" s="26"/>
    </row>
    <row r="15" spans="1:8" s="148" customFormat="1" x14ac:dyDescent="0.25">
      <c r="A15" s="26"/>
      <c r="B15" s="29" t="s">
        <v>187</v>
      </c>
      <c r="C15" s="30" t="s">
        <v>183</v>
      </c>
      <c r="D15" s="31" t="s">
        <v>188</v>
      </c>
      <c r="E15" s="32">
        <v>514570</v>
      </c>
      <c r="F15" s="34">
        <f t="shared" si="1"/>
        <v>6860.9333333333334</v>
      </c>
      <c r="G15" s="35" t="s">
        <v>0</v>
      </c>
      <c r="H15" s="26"/>
    </row>
    <row r="16" spans="1:8" s="148" customFormat="1" x14ac:dyDescent="0.25">
      <c r="A16" s="26"/>
      <c r="B16" s="23" t="s">
        <v>71</v>
      </c>
      <c r="C16" s="158"/>
      <c r="D16" s="158"/>
      <c r="E16" s="158"/>
      <c r="F16" s="36">
        <f>SUM(F8:F15)</f>
        <v>17366.899999999998</v>
      </c>
      <c r="G16" s="37" t="s">
        <v>0</v>
      </c>
      <c r="H16" s="26"/>
    </row>
    <row r="17" spans="1:8" s="148" customFormat="1" x14ac:dyDescent="0.25">
      <c r="A17" s="26"/>
      <c r="B17" s="107" t="s">
        <v>132</v>
      </c>
      <c r="C17" s="159"/>
      <c r="D17" s="159"/>
      <c r="E17" s="159"/>
      <c r="F17" s="66">
        <v>229468.80166666667</v>
      </c>
      <c r="G17" s="37" t="s">
        <v>0</v>
      </c>
      <c r="H17" s="26"/>
    </row>
    <row r="18" spans="1:8" s="148" customFormat="1" x14ac:dyDescent="0.25">
      <c r="A18" s="26"/>
      <c r="B18" s="39" t="s">
        <v>68</v>
      </c>
      <c r="C18" s="160"/>
      <c r="D18" s="160"/>
      <c r="E18" s="161"/>
      <c r="F18" s="38">
        <f>F16+F17</f>
        <v>246835.70166666666</v>
      </c>
      <c r="G18" s="38" t="s">
        <v>0</v>
      </c>
      <c r="H18" s="26"/>
    </row>
    <row r="19" spans="1:8" s="148" customFormat="1" x14ac:dyDescent="0.25">
      <c r="A19" s="26"/>
      <c r="B19" s="26"/>
      <c r="C19" s="26"/>
      <c r="D19" s="26"/>
      <c r="E19" s="26"/>
      <c r="F19" s="26"/>
      <c r="G19" s="26"/>
      <c r="H19" s="26"/>
    </row>
    <row r="20" spans="1:8" s="148" customFormat="1" x14ac:dyDescent="0.25">
      <c r="A20" s="26"/>
      <c r="B20" s="26"/>
      <c r="C20" s="26"/>
      <c r="D20" s="26"/>
      <c r="E20" s="26"/>
      <c r="F20" s="26"/>
      <c r="G20" s="26"/>
      <c r="H20" s="26"/>
    </row>
    <row r="21" spans="1:8" s="148" customFormat="1" x14ac:dyDescent="0.25">
      <c r="A21" s="26"/>
      <c r="B21" s="26"/>
      <c r="C21" s="26"/>
      <c r="D21" s="26"/>
      <c r="E21" s="26"/>
      <c r="F21" s="26"/>
      <c r="G21" s="26"/>
      <c r="H21" s="26"/>
    </row>
    <row r="22" spans="1:8" s="148" customFormat="1" hidden="1" x14ac:dyDescent="0.25"/>
    <row r="23" spans="1:8" s="148" customFormat="1" hidden="1" x14ac:dyDescent="0.25"/>
    <row r="24" spans="1:8" s="148" customFormat="1" hidden="1" x14ac:dyDescent="0.25"/>
    <row r="25" spans="1:8" s="148" customFormat="1" ht="14.45" hidden="1" customHeight="1" x14ac:dyDescent="0.25"/>
    <row r="26" spans="1:8" s="148" customFormat="1" ht="14.45" hidden="1" customHeight="1" x14ac:dyDescent="0.25"/>
    <row r="27" spans="1:8" s="148" customFormat="1" ht="15" hidden="1" customHeight="1" x14ac:dyDescent="0.25"/>
    <row r="28" spans="1:8" s="148" customFormat="1" ht="15" hidden="1" customHeight="1" x14ac:dyDescent="0.25"/>
    <row r="29" spans="1:8" s="148" customFormat="1" ht="15" hidden="1" customHeight="1" x14ac:dyDescent="0.25"/>
    <row r="30" spans="1:8" s="148" customFormat="1" ht="15" hidden="1" customHeight="1" x14ac:dyDescent="0.25"/>
    <row r="31" spans="1:8" s="148" customFormat="1" ht="15" hidden="1" customHeight="1" x14ac:dyDescent="0.25"/>
    <row r="32" spans="1:8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s="148" customFormat="1" hidden="1" x14ac:dyDescent="0.25"/>
    <row r="104" s="148" customFormat="1" hidden="1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Andelsselskabet Hammerum Vandværk</v>
      </c>
      <c r="B1" s="162"/>
      <c r="C1" s="162"/>
      <c r="D1" s="162"/>
      <c r="E1" s="162"/>
    </row>
    <row r="2" spans="1:5" x14ac:dyDescent="0.25">
      <c r="A2" s="1" t="str">
        <f>'1. Forside'!A2</f>
        <v>V004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6" t="s">
        <v>121</v>
      </c>
      <c r="C4" s="256"/>
      <c r="D4" s="256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3333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28516.666666666668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investeringer'!F16</f>
        <v>17366.899999999998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2884.1333333333278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1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Andelsselskabet Hammerum Vandværk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V004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6" t="s">
        <v>120</v>
      </c>
      <c r="C4" s="256"/>
      <c r="D4" s="256"/>
      <c r="E4" s="256"/>
      <c r="F4" s="256"/>
      <c r="G4" s="256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8" t="s">
        <v>56</v>
      </c>
      <c r="G7" s="258"/>
      <c r="H7" s="26"/>
    </row>
    <row r="8" spans="1:8" s="148" customFormat="1" x14ac:dyDescent="0.25">
      <c r="A8" s="26"/>
      <c r="B8" s="29" t="s">
        <v>194</v>
      </c>
      <c r="C8" s="30" t="s">
        <v>195</v>
      </c>
      <c r="D8" s="31" t="s">
        <v>188</v>
      </c>
      <c r="E8" s="32">
        <v>600000</v>
      </c>
      <c r="F8" s="45">
        <f>E8/D8</f>
        <v>8000</v>
      </c>
      <c r="G8" s="35" t="s">
        <v>0</v>
      </c>
      <c r="H8" s="26"/>
    </row>
    <row r="9" spans="1:8" s="148" customFormat="1" x14ac:dyDescent="0.25">
      <c r="A9" s="26"/>
      <c r="B9" s="29" t="s">
        <v>194</v>
      </c>
      <c r="C9" s="30" t="s">
        <v>195</v>
      </c>
      <c r="D9" s="31" t="s">
        <v>186</v>
      </c>
      <c r="E9" s="32">
        <v>25000</v>
      </c>
      <c r="F9" s="45">
        <f t="shared" ref="F9" si="0">E9/D9</f>
        <v>2500</v>
      </c>
      <c r="G9" s="35" t="s">
        <v>0</v>
      </c>
      <c r="H9" s="26"/>
    </row>
    <row r="10" spans="1:8" s="148" customFormat="1" x14ac:dyDescent="0.25">
      <c r="A10" s="26"/>
      <c r="B10" s="29" t="s">
        <v>194</v>
      </c>
      <c r="C10" s="30" t="s">
        <v>196</v>
      </c>
      <c r="D10" s="31" t="s">
        <v>188</v>
      </c>
      <c r="E10" s="32">
        <v>1000000</v>
      </c>
      <c r="F10" s="45">
        <f t="shared" ref="F10:F11" si="1">E10/D10</f>
        <v>13333.333333333334</v>
      </c>
      <c r="G10" s="35" t="s">
        <v>0</v>
      </c>
      <c r="H10" s="26"/>
    </row>
    <row r="11" spans="1:8" s="148" customFormat="1" x14ac:dyDescent="0.25">
      <c r="A11" s="26"/>
      <c r="B11" s="29" t="s">
        <v>187</v>
      </c>
      <c r="C11" s="30" t="s">
        <v>196</v>
      </c>
      <c r="D11" s="31" t="s">
        <v>197</v>
      </c>
      <c r="E11" s="32">
        <v>25000</v>
      </c>
      <c r="F11" s="45">
        <f t="shared" si="1"/>
        <v>5000</v>
      </c>
      <c r="G11" s="35" t="s">
        <v>0</v>
      </c>
      <c r="H11" s="26"/>
    </row>
    <row r="12" spans="1:8" s="148" customFormat="1" x14ac:dyDescent="0.25">
      <c r="A12" s="26"/>
      <c r="B12" s="109" t="s">
        <v>72</v>
      </c>
      <c r="C12" s="165"/>
      <c r="D12" s="166"/>
      <c r="E12" s="167"/>
      <c r="F12" s="46">
        <f>SUMIF(C8:C11,"2015",F8:F11)</f>
        <v>10500</v>
      </c>
      <c r="G12" s="47" t="s">
        <v>0</v>
      </c>
      <c r="H12" s="26"/>
    </row>
    <row r="13" spans="1:8" s="148" customFormat="1" x14ac:dyDescent="0.25">
      <c r="A13" s="26"/>
      <c r="B13" s="107" t="s">
        <v>130</v>
      </c>
      <c r="C13" s="168"/>
      <c r="D13" s="169"/>
      <c r="E13" s="170"/>
      <c r="F13" s="46">
        <f>SUMIF(C8:C11,"2016",F8:F11)</f>
        <v>18333.333333333336</v>
      </c>
      <c r="G13" s="47" t="s">
        <v>0</v>
      </c>
      <c r="H13" s="26"/>
    </row>
    <row r="14" spans="1:8" s="148" customFormat="1" x14ac:dyDescent="0.25">
      <c r="A14" s="26"/>
      <c r="B14" s="50" t="s">
        <v>36</v>
      </c>
      <c r="C14" s="171"/>
      <c r="D14" s="172"/>
      <c r="E14" s="172"/>
      <c r="F14" s="48">
        <f>F12+F13</f>
        <v>28833.333333333336</v>
      </c>
      <c r="G14" s="49" t="s">
        <v>0</v>
      </c>
      <c r="H14" s="26"/>
    </row>
    <row r="15" spans="1:8" s="148" customFormat="1" x14ac:dyDescent="0.25">
      <c r="A15" s="26"/>
      <c r="B15" s="26"/>
      <c r="C15" s="164"/>
      <c r="D15" s="26"/>
      <c r="E15" s="26"/>
      <c r="F15" s="26"/>
      <c r="G15" s="26"/>
      <c r="H15" s="26"/>
    </row>
    <row r="16" spans="1:8" s="148" customFormat="1" x14ac:dyDescent="0.25">
      <c r="A16" s="26"/>
      <c r="B16" s="26"/>
      <c r="C16" s="164"/>
      <c r="D16" s="26"/>
      <c r="E16" s="26"/>
      <c r="F16" s="26"/>
      <c r="G16" s="26"/>
      <c r="H16" s="26"/>
    </row>
    <row r="17" spans="1:8" s="148" customFormat="1" x14ac:dyDescent="0.25">
      <c r="A17" s="26"/>
      <c r="B17" s="26"/>
      <c r="C17" s="164"/>
      <c r="D17" s="26"/>
      <c r="E17" s="26"/>
      <c r="F17" s="173"/>
      <c r="G17" s="173"/>
      <c r="H17" s="26"/>
    </row>
    <row r="18" spans="1:8" s="148" customFormat="1" hidden="1" x14ac:dyDescent="0.25">
      <c r="C18" s="174"/>
    </row>
    <row r="19" spans="1:8" s="148" customFormat="1" hidden="1" x14ac:dyDescent="0.25">
      <c r="C19" s="174"/>
    </row>
    <row r="20" spans="1:8" s="148" customFormat="1" hidden="1" x14ac:dyDescent="0.25">
      <c r="C20" s="174"/>
    </row>
    <row r="21" spans="1:8" s="148" customFormat="1" hidden="1" x14ac:dyDescent="0.25">
      <c r="C21" s="174"/>
    </row>
    <row r="22" spans="1:8" s="148" customFormat="1" hidden="1" x14ac:dyDescent="0.25">
      <c r="C22" s="174"/>
    </row>
    <row r="23" spans="1:8" s="148" customFormat="1" hidden="1" x14ac:dyDescent="0.25">
      <c r="C23" s="174"/>
    </row>
    <row r="24" spans="1:8" s="148" customFormat="1" hidden="1" x14ac:dyDescent="0.25">
      <c r="C24" s="174"/>
    </row>
    <row r="25" spans="1:8" s="148" customFormat="1" hidden="1" x14ac:dyDescent="0.25">
      <c r="C25" s="174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t="12" hidden="1" customHeight="1" x14ac:dyDescent="0.25">
      <c r="C38" s="174"/>
    </row>
    <row r="39" spans="3:3" s="148" customFormat="1" hidden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x14ac:dyDescent="0.25"/>
    <row r="115" spans="3:3" x14ac:dyDescent="0.25"/>
    <row r="116" spans="3:3" x14ac:dyDescent="0.25"/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Andelsselskabet Hammerum Vandværk</v>
      </c>
      <c r="B1" s="56"/>
      <c r="C1" s="56"/>
      <c r="D1" s="176"/>
      <c r="E1" s="56"/>
    </row>
    <row r="2" spans="1:5" x14ac:dyDescent="0.25">
      <c r="A2" s="220" t="str">
        <f>'1. Forside'!A2</f>
        <v>V004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59" t="s">
        <v>119</v>
      </c>
      <c r="C4" s="259"/>
      <c r="D4" s="259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32522.74</v>
      </c>
      <c r="D7" s="181" t="s">
        <v>0</v>
      </c>
      <c r="E7" s="56"/>
    </row>
    <row r="8" spans="1:5" x14ac:dyDescent="0.25">
      <c r="A8" s="56"/>
      <c r="B8" s="206" t="s">
        <v>180</v>
      </c>
      <c r="C8" s="51">
        <v>15000</v>
      </c>
      <c r="D8" s="181" t="s">
        <v>0</v>
      </c>
      <c r="E8" s="56"/>
    </row>
    <row r="9" spans="1:5" x14ac:dyDescent="0.25">
      <c r="A9" s="56"/>
      <c r="B9" s="206" t="s">
        <v>181</v>
      </c>
      <c r="C9" s="51">
        <v>25000</v>
      </c>
      <c r="D9" s="181" t="s">
        <v>0</v>
      </c>
      <c r="E9" s="56"/>
    </row>
    <row r="10" spans="1:5" x14ac:dyDescent="0.25">
      <c r="A10" s="56"/>
      <c r="B10" s="54" t="s">
        <v>35</v>
      </c>
      <c r="C10" s="55">
        <f>SUM(C7:C9)</f>
        <v>72522.740000000005</v>
      </c>
      <c r="D10" s="54" t="s">
        <v>0</v>
      </c>
      <c r="E10" s="56"/>
    </row>
    <row r="11" spans="1:5" x14ac:dyDescent="0.25">
      <c r="A11" s="56"/>
      <c r="B11" s="56"/>
      <c r="C11" s="56"/>
      <c r="D11" s="176"/>
      <c r="E11" s="56"/>
    </row>
    <row r="12" spans="1:5" x14ac:dyDescent="0.25">
      <c r="A12" s="56"/>
      <c r="B12" s="56"/>
      <c r="C12" s="56"/>
      <c r="D12" s="176"/>
      <c r="E12" s="56"/>
    </row>
    <row r="13" spans="1:5" ht="25.5" customHeight="1" x14ac:dyDescent="0.25">
      <c r="A13" s="56"/>
      <c r="B13" s="205" t="s">
        <v>207</v>
      </c>
      <c r="C13" s="178"/>
      <c r="D13" s="179"/>
      <c r="E13" s="56"/>
    </row>
    <row r="14" spans="1:5" x14ac:dyDescent="0.25">
      <c r="A14" s="56"/>
      <c r="B14" s="53" t="s">
        <v>207</v>
      </c>
      <c r="C14" s="180">
        <v>1451880</v>
      </c>
      <c r="D14" s="181" t="s">
        <v>0</v>
      </c>
      <c r="E14" s="56"/>
    </row>
    <row r="15" spans="1:5" x14ac:dyDescent="0.25">
      <c r="A15" s="56"/>
      <c r="B15" s="54" t="s">
        <v>208</v>
      </c>
      <c r="C15" s="55">
        <f>C14</f>
        <v>1451880</v>
      </c>
      <c r="D15" s="54" t="s">
        <v>0</v>
      </c>
      <c r="E15" s="56"/>
    </row>
    <row r="16" spans="1:5" x14ac:dyDescent="0.25">
      <c r="A16" s="56"/>
      <c r="B16" s="56"/>
      <c r="C16" s="56"/>
      <c r="D16" s="176"/>
      <c r="E16" s="56"/>
    </row>
    <row r="17" spans="1:5" x14ac:dyDescent="0.25">
      <c r="A17" s="56"/>
      <c r="B17" s="56"/>
      <c r="C17" s="56"/>
      <c r="D17" s="176"/>
      <c r="E17" s="56"/>
    </row>
    <row r="18" spans="1:5" ht="38.25" customHeight="1" x14ac:dyDescent="0.25">
      <c r="A18" s="56"/>
      <c r="B18" s="260" t="s">
        <v>140</v>
      </c>
      <c r="C18" s="261"/>
      <c r="D18" s="262"/>
      <c r="E18" s="56"/>
    </row>
    <row r="19" spans="1:5" x14ac:dyDescent="0.25">
      <c r="A19" s="56"/>
      <c r="B19" s="53" t="s">
        <v>70</v>
      </c>
      <c r="C19" s="51">
        <v>17595.86</v>
      </c>
      <c r="D19" s="181" t="s">
        <v>0</v>
      </c>
      <c r="E19" s="56"/>
    </row>
    <row r="20" spans="1:5" x14ac:dyDescent="0.25">
      <c r="A20" s="56"/>
      <c r="B20" s="53" t="s">
        <v>14</v>
      </c>
      <c r="C20" s="51">
        <v>75000</v>
      </c>
      <c r="D20" s="181" t="s">
        <v>0</v>
      </c>
      <c r="E20" s="56"/>
    </row>
    <row r="21" spans="1:5" x14ac:dyDescent="0.25">
      <c r="A21" s="56"/>
      <c r="B21" s="54" t="s">
        <v>35</v>
      </c>
      <c r="C21" s="55">
        <f>SUM(C19:C20)</f>
        <v>92595.86</v>
      </c>
      <c r="D21" s="54" t="s">
        <v>0</v>
      </c>
      <c r="E21" s="56"/>
    </row>
    <row r="22" spans="1:5" x14ac:dyDescent="0.25">
      <c r="A22" s="56"/>
      <c r="B22" s="56"/>
      <c r="C22" s="182"/>
      <c r="D22" s="183"/>
      <c r="E22" s="56"/>
    </row>
    <row r="23" spans="1:5" x14ac:dyDescent="0.25">
      <c r="A23" s="56"/>
      <c r="B23" s="56"/>
      <c r="C23" s="182"/>
      <c r="D23" s="183"/>
      <c r="E23" s="56"/>
    </row>
    <row r="24" spans="1:5" ht="42" customHeight="1" x14ac:dyDescent="0.25">
      <c r="A24" s="56"/>
      <c r="B24" s="263" t="s">
        <v>141</v>
      </c>
      <c r="C24" s="264"/>
      <c r="D24" s="265"/>
      <c r="E24" s="56"/>
    </row>
    <row r="25" spans="1:5" x14ac:dyDescent="0.25">
      <c r="A25" s="56"/>
      <c r="B25" s="108" t="s">
        <v>142</v>
      </c>
      <c r="C25" s="19">
        <v>1444406.36</v>
      </c>
      <c r="D25" s="58" t="s">
        <v>0</v>
      </c>
      <c r="E25" s="56"/>
    </row>
    <row r="26" spans="1:5" x14ac:dyDescent="0.25">
      <c r="A26" s="56"/>
      <c r="B26" s="108" t="s">
        <v>143</v>
      </c>
      <c r="C26" s="40">
        <v>1493300</v>
      </c>
      <c r="D26" s="58" t="s">
        <v>0</v>
      </c>
      <c r="E26" s="56"/>
    </row>
    <row r="27" spans="1:5" x14ac:dyDescent="0.25">
      <c r="A27" s="56"/>
      <c r="B27" s="28" t="s">
        <v>144</v>
      </c>
      <c r="C27" s="55">
        <f>C25-C26</f>
        <v>-48893.639999999898</v>
      </c>
      <c r="D27" s="28" t="s">
        <v>0</v>
      </c>
      <c r="E27" s="56"/>
    </row>
    <row r="28" spans="1:5" x14ac:dyDescent="0.25">
      <c r="A28" s="56"/>
      <c r="B28" s="56"/>
      <c r="C28" s="56"/>
      <c r="D28" s="176"/>
      <c r="E28" s="56"/>
    </row>
    <row r="29" spans="1:5" x14ac:dyDescent="0.25">
      <c r="A29" s="56"/>
      <c r="B29" s="56"/>
      <c r="C29" s="56"/>
      <c r="D29" s="176"/>
      <c r="E29" s="56"/>
    </row>
    <row r="30" spans="1:5" x14ac:dyDescent="0.25">
      <c r="A30" s="56"/>
      <c r="B30" s="56"/>
      <c r="C30" s="56"/>
      <c r="D30" s="176"/>
      <c r="E30" s="56"/>
    </row>
    <row r="31" spans="1:5" hidden="1" x14ac:dyDescent="0.25"/>
    <row r="32" spans="1:5" hidden="1" x14ac:dyDescent="0.25"/>
    <row r="33" spans="1:5" hidden="1" x14ac:dyDescent="0.25"/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>
      <c r="A37" s="185"/>
      <c r="B37" s="185"/>
      <c r="C37" s="185"/>
      <c r="D37" s="186"/>
      <c r="E37" s="185"/>
    </row>
    <row r="38" spans="1:5" hidden="1" x14ac:dyDescent="0.25">
      <c r="A38" s="185"/>
      <c r="B38" s="185"/>
      <c r="C38" s="185"/>
      <c r="D38" s="186"/>
      <c r="E38" s="185"/>
    </row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8:D18"/>
    <mergeCell ref="B24:D24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84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Andelsselskabet Hammerum Vandværk</v>
      </c>
      <c r="B1" s="56"/>
      <c r="C1" s="56"/>
      <c r="D1" s="56"/>
      <c r="E1" s="56"/>
    </row>
    <row r="2" spans="1:5" x14ac:dyDescent="0.25">
      <c r="A2" s="220" t="str">
        <f>'1. Forside'!A2</f>
        <v>V004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59" t="s">
        <v>118</v>
      </c>
      <c r="C4" s="259"/>
      <c r="D4" s="259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 t="s">
        <v>198</v>
      </c>
      <c r="C7" s="51">
        <v>50000</v>
      </c>
      <c r="D7" s="190" t="s">
        <v>0</v>
      </c>
      <c r="E7" s="56"/>
    </row>
    <row r="8" spans="1:5" x14ac:dyDescent="0.25">
      <c r="A8" s="56"/>
      <c r="B8" s="212" t="s">
        <v>199</v>
      </c>
      <c r="C8" s="51">
        <v>50000</v>
      </c>
      <c r="D8" s="190" t="s">
        <v>0</v>
      </c>
      <c r="E8" s="56"/>
    </row>
    <row r="9" spans="1:5" x14ac:dyDescent="0.25">
      <c r="A9" s="56"/>
      <c r="B9" s="212" t="s">
        <v>200</v>
      </c>
      <c r="C9" s="51">
        <v>0</v>
      </c>
      <c r="D9" s="190" t="s">
        <v>0</v>
      </c>
      <c r="E9" s="56"/>
    </row>
    <row r="10" spans="1:5" x14ac:dyDescent="0.25">
      <c r="A10" s="56"/>
      <c r="B10" s="212" t="s">
        <v>206</v>
      </c>
      <c r="C10" s="51">
        <v>23438</v>
      </c>
      <c r="D10" s="190" t="s">
        <v>0</v>
      </c>
      <c r="E10" s="56"/>
    </row>
    <row r="11" spans="1:5" x14ac:dyDescent="0.25">
      <c r="A11" s="56"/>
      <c r="B11" s="212" t="s">
        <v>201</v>
      </c>
      <c r="C11" s="51">
        <v>0</v>
      </c>
      <c r="D11" s="190" t="s">
        <v>0</v>
      </c>
      <c r="E11" s="56"/>
    </row>
    <row r="12" spans="1:5" x14ac:dyDescent="0.25">
      <c r="A12" s="56"/>
      <c r="B12" s="212" t="s">
        <v>202</v>
      </c>
      <c r="C12" s="51">
        <v>0</v>
      </c>
      <c r="D12" s="190" t="s">
        <v>0</v>
      </c>
      <c r="E12" s="56"/>
    </row>
    <row r="13" spans="1:5" x14ac:dyDescent="0.25">
      <c r="A13" s="56"/>
      <c r="B13" s="212" t="s">
        <v>203</v>
      </c>
      <c r="C13" s="51">
        <v>0</v>
      </c>
      <c r="D13" s="190" t="s">
        <v>0</v>
      </c>
      <c r="E13" s="56"/>
    </row>
    <row r="14" spans="1:5" x14ac:dyDescent="0.25">
      <c r="A14" s="56"/>
      <c r="B14" s="212" t="s">
        <v>204</v>
      </c>
      <c r="C14" s="51">
        <v>0</v>
      </c>
      <c r="D14" s="190" t="s">
        <v>0</v>
      </c>
      <c r="E14" s="56"/>
    </row>
    <row r="15" spans="1:5" x14ac:dyDescent="0.25">
      <c r="A15" s="56"/>
      <c r="B15" s="212" t="s">
        <v>205</v>
      </c>
      <c r="C15" s="51">
        <v>0</v>
      </c>
      <c r="D15" s="190" t="s">
        <v>0</v>
      </c>
      <c r="E15" s="56"/>
    </row>
    <row r="16" spans="1:5" x14ac:dyDescent="0.25">
      <c r="A16" s="56"/>
      <c r="B16" s="54" t="s">
        <v>36</v>
      </c>
      <c r="C16" s="55">
        <f>SUM(C7:C15)</f>
        <v>123438</v>
      </c>
      <c r="D16" s="191" t="s">
        <v>0</v>
      </c>
      <c r="E16" s="56"/>
    </row>
    <row r="17" spans="1:5" x14ac:dyDescent="0.25">
      <c r="A17" s="56"/>
      <c r="B17" s="56"/>
      <c r="C17" s="182"/>
      <c r="D17" s="56"/>
      <c r="E17" s="56"/>
    </row>
    <row r="18" spans="1:5" x14ac:dyDescent="0.25">
      <c r="A18" s="56"/>
      <c r="B18" s="56"/>
      <c r="C18" s="182"/>
      <c r="D18" s="56"/>
      <c r="E18" s="56"/>
    </row>
    <row r="19" spans="1:5" ht="27.2" customHeight="1" x14ac:dyDescent="0.25">
      <c r="A19" s="56"/>
      <c r="B19" s="20" t="s">
        <v>146</v>
      </c>
      <c r="C19" s="192"/>
      <c r="D19" s="189"/>
      <c r="E19" s="56"/>
    </row>
    <row r="20" spans="1:5" ht="16.7" customHeight="1" x14ac:dyDescent="0.25">
      <c r="A20" s="56"/>
      <c r="B20" s="108" t="s">
        <v>147</v>
      </c>
      <c r="C20" s="19">
        <v>0</v>
      </c>
      <c r="D20" s="151" t="s">
        <v>0</v>
      </c>
      <c r="E20" s="56"/>
    </row>
    <row r="21" spans="1:5" ht="16.7" customHeight="1" x14ac:dyDescent="0.25">
      <c r="A21" s="56"/>
      <c r="B21" s="108" t="s">
        <v>148</v>
      </c>
      <c r="C21" s="40">
        <v>0</v>
      </c>
      <c r="D21" s="151" t="s">
        <v>0</v>
      </c>
      <c r="E21" s="56"/>
    </row>
    <row r="22" spans="1:5" x14ac:dyDescent="0.25">
      <c r="A22" s="56"/>
      <c r="B22" s="28" t="s">
        <v>149</v>
      </c>
      <c r="C22" s="55">
        <f>C20-C21</f>
        <v>0</v>
      </c>
      <c r="D22" s="153" t="s">
        <v>0</v>
      </c>
      <c r="E22" s="56"/>
    </row>
    <row r="23" spans="1:5" ht="15.75" x14ac:dyDescent="0.25">
      <c r="A23" s="56"/>
      <c r="B23" s="193"/>
      <c r="C23" s="56"/>
      <c r="D23" s="56"/>
      <c r="E23" s="56"/>
    </row>
    <row r="24" spans="1:5" ht="15.75" x14ac:dyDescent="0.25">
      <c r="A24" s="56"/>
      <c r="B24" s="193"/>
      <c r="C24" s="56"/>
      <c r="D24" s="56"/>
      <c r="E24" s="56"/>
    </row>
    <row r="25" spans="1:5" ht="15.75" x14ac:dyDescent="0.25">
      <c r="A25" s="56"/>
      <c r="B25" s="193"/>
      <c r="C25" s="56"/>
      <c r="D25" s="56"/>
      <c r="E25" s="56"/>
    </row>
    <row r="26" spans="1:5" ht="15.75" hidden="1" x14ac:dyDescent="0.25">
      <c r="B26" s="194"/>
      <c r="E26" s="195"/>
    </row>
    <row r="27" spans="1:5" ht="15.75" hidden="1" x14ac:dyDescent="0.25">
      <c r="B27" s="195"/>
      <c r="C27" s="195"/>
    </row>
    <row r="28" spans="1:5" ht="15.75" hidden="1" x14ac:dyDescent="0.25">
      <c r="B28" s="195"/>
      <c r="E28" s="195"/>
    </row>
    <row r="29" spans="1:5" ht="15.75" hidden="1" x14ac:dyDescent="0.25">
      <c r="B29" s="195"/>
      <c r="D29" s="195"/>
    </row>
    <row r="30" spans="1:5" ht="15.75" hidden="1" x14ac:dyDescent="0.25">
      <c r="B30" s="195"/>
      <c r="C30" s="195"/>
    </row>
    <row r="31" spans="1:5" ht="15.75" hidden="1" x14ac:dyDescent="0.25">
      <c r="B31" s="195"/>
      <c r="C31" s="195"/>
    </row>
    <row r="32" spans="1:5" ht="15.75" hidden="1" x14ac:dyDescent="0.25">
      <c r="B32" s="195"/>
      <c r="D32" s="195"/>
    </row>
    <row r="33" spans="2:4" ht="15.75" hidden="1" x14ac:dyDescent="0.25">
      <c r="B33" s="195"/>
      <c r="D33" s="195"/>
    </row>
    <row r="34" spans="2:4" ht="15.75" hidden="1" x14ac:dyDescent="0.25">
      <c r="B34" s="195"/>
      <c r="D34" s="195"/>
    </row>
    <row r="35" spans="2:4" ht="15.75" hidden="1" x14ac:dyDescent="0.25">
      <c r="B35" s="194"/>
      <c r="C35" s="194"/>
    </row>
    <row r="36" spans="2:4" hidden="1" x14ac:dyDescent="0.25"/>
    <row r="37" spans="2:4" hidden="1" x14ac:dyDescent="0.25"/>
    <row r="38" spans="2:4" hidden="1" x14ac:dyDescent="0.25"/>
    <row r="39" spans="2:4" hidden="1" x14ac:dyDescent="0.25"/>
    <row r="40" spans="2:4" hidden="1" x14ac:dyDescent="0.25"/>
    <row r="41" spans="2:4" hidden="1" x14ac:dyDescent="0.25"/>
    <row r="42" spans="2:4" hidden="1" x14ac:dyDescent="0.25"/>
    <row r="43" spans="2:4" hidden="1" x14ac:dyDescent="0.25"/>
    <row r="44" spans="2:4" hidden="1" x14ac:dyDescent="0.25"/>
    <row r="45" spans="2:4" hidden="1" x14ac:dyDescent="0.25"/>
    <row r="46" spans="2:4" hidden="1" x14ac:dyDescent="0.25"/>
    <row r="47" spans="2:4" hidden="1" x14ac:dyDescent="0.25"/>
    <row r="48" spans="2:4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idden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t="15.75" hidden="1" x14ac:dyDescent="0.25">
      <c r="B61" s="195"/>
    </row>
    <row r="62" spans="2:2" ht="15.75" hidden="1" x14ac:dyDescent="0.25">
      <c r="B62" s="195"/>
    </row>
    <row r="63" spans="2:2" ht="15.75" hidden="1" x14ac:dyDescent="0.25">
      <c r="B63" s="195"/>
    </row>
    <row r="64" spans="2:2" ht="15.75" hidden="1" x14ac:dyDescent="0.25">
      <c r="B64" s="195"/>
    </row>
    <row r="65" spans="1:5" ht="15.75" hidden="1" x14ac:dyDescent="0.25">
      <c r="B65" s="195"/>
    </row>
    <row r="66" spans="1:5" ht="15.75" hidden="1" x14ac:dyDescent="0.25">
      <c r="B66" s="195"/>
    </row>
    <row r="67" spans="1:5" ht="15.75" hidden="1" x14ac:dyDescent="0.25">
      <c r="B67" s="195"/>
    </row>
    <row r="68" spans="1:5" ht="15.75" hidden="1" x14ac:dyDescent="0.25">
      <c r="B68" s="195"/>
    </row>
    <row r="69" spans="1:5" ht="15.75" hidden="1" x14ac:dyDescent="0.25">
      <c r="B69" s="195"/>
    </row>
    <row r="70" spans="1:5" ht="15.75" hidden="1" x14ac:dyDescent="0.25">
      <c r="B70" s="194"/>
    </row>
    <row r="71" spans="1:5" hidden="1" x14ac:dyDescent="0.25"/>
    <row r="72" spans="1:5" hidden="1" x14ac:dyDescent="0.25"/>
    <row r="73" spans="1:5" hidden="1" x14ac:dyDescent="0.25">
      <c r="A73" s="185"/>
      <c r="B73" s="185"/>
      <c r="C73" s="185"/>
      <c r="D73" s="185"/>
      <c r="E73" s="185"/>
    </row>
    <row r="74" spans="1:5" hidden="1" x14ac:dyDescent="0.25">
      <c r="A74" s="185"/>
      <c r="B74" s="185"/>
      <c r="C74" s="185"/>
      <c r="D74" s="185"/>
      <c r="E74" s="185"/>
    </row>
    <row r="75" spans="1:5" hidden="1" x14ac:dyDescent="0.25">
      <c r="A75" s="185"/>
      <c r="B75" s="185"/>
      <c r="C75" s="185"/>
      <c r="D75" s="185"/>
      <c r="E75" s="185"/>
    </row>
    <row r="76" spans="1:5" hidden="1" x14ac:dyDescent="0.25">
      <c r="A76" s="185"/>
      <c r="B76" s="185"/>
      <c r="C76" s="185"/>
      <c r="D76" s="185"/>
      <c r="E76" s="185"/>
    </row>
    <row r="77" spans="1:5" hidden="1" x14ac:dyDescent="0.25">
      <c r="A77" s="185"/>
      <c r="B77" s="185"/>
      <c r="C77" s="185"/>
      <c r="D77" s="185"/>
      <c r="E77" s="185"/>
    </row>
    <row r="78" spans="1:5" hidden="1" x14ac:dyDescent="0.25">
      <c r="A78" s="185"/>
      <c r="B78" s="185"/>
      <c r="C78" s="185"/>
      <c r="D78" s="185"/>
      <c r="E78" s="185"/>
    </row>
    <row r="79" spans="1:5" hidden="1" x14ac:dyDescent="0.25">
      <c r="A79" s="185"/>
      <c r="B79" s="185"/>
      <c r="C79" s="185"/>
      <c r="D79" s="185"/>
      <c r="E79" s="185"/>
    </row>
    <row r="80" spans="1:5" hidden="1" x14ac:dyDescent="0.25"/>
    <row r="81" hidden="1" x14ac:dyDescent="0.25"/>
    <row r="82" hidden="1" x14ac:dyDescent="0.25"/>
    <row r="83" hidden="1" x14ac:dyDescent="0.25"/>
    <row r="84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Andelsselskabet Hammerum Vandværk</v>
      </c>
      <c r="B1" s="26"/>
      <c r="C1" s="26"/>
      <c r="D1" s="26"/>
      <c r="E1" s="26"/>
    </row>
    <row r="2" spans="1:5" x14ac:dyDescent="0.25">
      <c r="A2" s="221" t="str">
        <f>'1. Forside'!A2</f>
        <v>V004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6" t="s">
        <v>176</v>
      </c>
      <c r="C4" s="256"/>
      <c r="D4" s="256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30000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2500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27500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-574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20000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-20574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Andelsselskabet Hammerum Vandværk</v>
      </c>
      <c r="B1" s="26"/>
      <c r="C1" s="26"/>
      <c r="D1" s="26"/>
      <c r="E1" s="26"/>
    </row>
    <row r="2" spans="1:5" x14ac:dyDescent="0.25">
      <c r="A2" s="221" t="str">
        <f>'1. Forside'!A2</f>
        <v>V004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59" t="s">
        <v>177</v>
      </c>
      <c r="C4" s="259"/>
      <c r="D4" s="259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847286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689419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157867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1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157867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Andelsselskabet Hammerum Vandværk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V004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6" t="s">
        <v>178</v>
      </c>
      <c r="C4" s="256"/>
      <c r="D4" s="256"/>
      <c r="E4" s="256"/>
      <c r="F4" s="256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3289205.9458322125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1629178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200655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267022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11333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2108188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64643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64643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-610840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-241078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-851918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1320913</v>
      </c>
      <c r="D27" s="79" t="s">
        <v>0</v>
      </c>
      <c r="E27" s="10">
        <f>IF(C27&lt;0,0,-C27)</f>
        <v>-1320913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/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3534535.48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3534535.48</v>
      </c>
      <c r="D36" s="79" t="s">
        <v>0</v>
      </c>
      <c r="E36" s="10">
        <f>-C36</f>
        <v>-3534535.48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-1566242.5341677875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Andelsselskabet Hammerum Vandværk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V004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6" t="s">
        <v>179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0</v>
      </c>
      <c r="D7" s="222" t="s">
        <v>0</v>
      </c>
      <c r="E7" s="223">
        <v>0</v>
      </c>
      <c r="F7" s="222" t="s">
        <v>0</v>
      </c>
      <c r="G7" s="223">
        <v>0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0</v>
      </c>
      <c r="D11" s="153" t="s">
        <v>0</v>
      </c>
      <c r="E11" s="55">
        <f>C11+E7-E8-E9</f>
        <v>0</v>
      </c>
      <c r="F11" s="153" t="s">
        <v>0</v>
      </c>
      <c r="G11" s="55">
        <f>E11+G7-G8-G9</f>
        <v>0</v>
      </c>
      <c r="H11" s="153" t="s">
        <v>0</v>
      </c>
      <c r="I11" s="55">
        <f>G11+I7-I8-I9</f>
        <v>0</v>
      </c>
      <c r="J11" s="153" t="s">
        <v>0</v>
      </c>
      <c r="K11" s="55">
        <f>K7-K8-K9+K10+I11</f>
        <v>0</v>
      </c>
      <c r="L11" s="153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2015-09-07T11:00:30Z</cp:lastPrinted>
  <dcterms:created xsi:type="dcterms:W3CDTF">2014-01-17T08:54:17Z</dcterms:created>
  <dcterms:modified xsi:type="dcterms:W3CDTF">2015-10-01T09:28:00Z</dcterms:modified>
</cp:coreProperties>
</file>