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2765" tabRatio="842" firstSheet="7" activeTab="13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36" i="19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C9" i="4" l="1"/>
  <c r="E31" i="19" l="1"/>
  <c r="E36" i="19" l="1"/>
  <c r="F33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3" l="1"/>
  <c r="C22" i="8" s="1"/>
  <c r="C14" i="16"/>
  <c r="C8" i="8" s="1"/>
  <c r="C13" i="15"/>
  <c r="C15" i="15" s="1"/>
  <c r="C11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C8" i="15"/>
  <c r="C9" i="15" s="1"/>
  <c r="C10" i="8" s="1"/>
  <c r="G11" i="17" l="1"/>
  <c r="I11" i="17" s="1"/>
  <c r="K11" i="17" s="1"/>
  <c r="C13" i="8"/>
  <c r="E13" i="8" s="1"/>
  <c r="C9" i="12" l="1"/>
  <c r="C11" i="12" s="1"/>
  <c r="C31" i="8" s="1"/>
  <c r="E31" i="8" s="1"/>
  <c r="F8" i="2" l="1"/>
  <c r="F8" i="7"/>
  <c r="F32" i="7" s="1"/>
  <c r="F26" i="2" l="1"/>
  <c r="C9" i="10" s="1"/>
  <c r="C15" i="11" l="1"/>
  <c r="C28" i="8" s="1"/>
  <c r="C15" i="4"/>
  <c r="C26" i="8" s="1"/>
  <c r="C25" i="3"/>
  <c r="C24" i="8" s="1"/>
  <c r="F34" i="7"/>
  <c r="C18" i="8" s="1"/>
  <c r="C19" i="3"/>
  <c r="C23" i="8" s="1"/>
  <c r="C8" i="3"/>
  <c r="C21" i="8" s="1"/>
  <c r="C25" i="8"/>
  <c r="C10" i="10"/>
  <c r="C17" i="8" s="1"/>
  <c r="F28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<sst xmlns="http://schemas.openxmlformats.org/spreadsheetml/2006/main" count="463" uniqueCount="217">
  <si>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</si>
  <si>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</si>
  <si>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</si>
  <si>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</si>
  <si>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</si>
  <si>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</si>
  <si>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</si>
  <si>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</si>
  <si>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</si>
  <si>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</si>
  <si>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</si>
  <si>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</si>
  <si>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</si>
  <si>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</si>
  <si>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</si>
  <si>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</si>
  <si>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</si>
  <si>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</si>
  <si>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</si>
  <si>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</si>
  <si>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</si>
  <si>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</si>
  <si>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</si>
  <si>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</si>
  <si>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</si>
  <si>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</si>
  <si>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</si>
  <si>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</si>
  <si>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</si>
  <si>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</si>
  <si>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</si>
  <si>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</si>
  <si>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</si>
  <si>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</si>
  <si>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</si>
  <si>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</si>
  <si>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</si>
  <si>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</si>
  <si>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</si>
  <si>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</si>
  <si>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</si>
  <si>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</si>
  <si>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</si>
  <si>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</si>
  <si>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</si>
  <si>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</si>
  <si>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</si>
  <si>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</si>
  <si>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</si>
  <si>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</si>
  <si>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</si>
  <si>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</si>
  <si>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</si>
  <si>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</si>
  <si>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</si>
  <si>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</si>
  <si>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</si>
  <si>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</si>
  <si>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</si>
  <si>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</si>
  <si>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</si>
  <si>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</si>
  <si>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</si>
  <si>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</si>
  <si>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</si>
  <si>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</si>
  <si>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</si>
  <si>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</si>
  <si>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</si>
  <si>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</si>
  <si>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</si>
  <si>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</si>
  <si>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</si>
  <si>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</si>
  <si>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</si>
  <si>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</si>
  <si>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</si>
  <si>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</si>
  <si>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</si>
  <si>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</si>
  <si>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</si>
  <si>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</si>
  <si>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</si>
  <si>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</si>
  <si>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</si>
  <si>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</si>
  <si>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</si>
  <si>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</si>
  <si>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</si>
  <si>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</si>
  <si>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</si>
  <si>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</si>
  <si>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</si>
  <si>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</si>
  <si>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</si>
  <si>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</si>
  <si>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</si>
  <si>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</si>
  <si>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</si>
  <si>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</si>
  <si>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</si>
  <si>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</si>
  <si>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</si>
  <si>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</si>
  <si>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</si>
  <si>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</si>
  <si>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</si>
  <si>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</si>
  <si>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</si>
  <si>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</si>
  <si>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</si>
  <si>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</si>
  <si>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</si>
  <si>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</si>
  <si>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</si>
  <si>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</si>
  <si>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</si>
  <si>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</si>
  <si>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</si>
  <si>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</si>
  <si>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</si>
  <si>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</si>
  <si>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</si>
  <si>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</si>
  <si>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</si>
  <si>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</si>
  <si>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</si>
  <si>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</si>
  <si>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</si>
  <si>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</si>
  <si>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</si>
  <si>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</si>
  <si>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</si>
  <si>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</si>
  <si>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</si>
  <si>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</si>
  <si>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</si>
  <si>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</si>
  <si>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</si>
  <si>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</si>
  <si>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</si>
  <si>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</si>
  <si>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</si>
  <si>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</si>
  <si>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</si>
  <si>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</si>
  <si>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</si>
  <si>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</si>
  <si>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</si>
  <si>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</si>
  <si>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</si>
  <si>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</si>
  <si>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</si>
  <si>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</si>
  <si>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</si>
  <si>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</si>
  <si>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</si>
  <si>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</si>
  <si>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</si>
  <si>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</si>
  <si>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</si>
  <si>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</si>
  <si>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</si>
  <si>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</si>
  <si>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</si>
  <si>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</si>
  <si>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</si>
  <si>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</si>
  <si>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</si>
  <si>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</si>
  <si>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</si>
  <si>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</si>
  <si>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</si>
  <si>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</si>
  <si>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</si>
  <si>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</si>
  <si>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</si>
  <si>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</si>
  <si>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</si>
  <si>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</si>
  <si>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 xml:space="preserve"> SMS-service </t>
  </si>
  <si>
    <t>Dokumenteret Drikkevandssikkerhed (DDS)</t>
  </si>
  <si>
    <t>Pumpestation (inkl. evt. hydrofor)/trykforøger, SRO</t>
  </si>
  <si>
    <t>2014</t>
  </si>
  <si>
    <t>10</t>
  </si>
  <si>
    <t>Pumpestation (inkl. evt. hydrofor)/trykforøger, Mek./EL</t>
  </si>
  <si>
    <t>25</t>
  </si>
  <si>
    <t>Pumpestation (inkl. evt. hydrofor)/trykforøger, Konstruktioner</t>
  </si>
  <si>
    <t>50</t>
  </si>
  <si>
    <t>Ventiler på ledningsnet ≤ Ø50 mm</t>
  </si>
  <si>
    <t>75</t>
  </si>
  <si>
    <t>Skelbrønd, Konstruktioner</t>
  </si>
  <si>
    <t>Stik på ledningsnet, Konstruktioner</t>
  </si>
  <si>
    <t>Stik på ledningsnet, Mek./EL</t>
  </si>
  <si>
    <t>Ventiler på Ø 50mm &lt; Ledningsnet ≤ Ø110 mm</t>
  </si>
  <si>
    <t>Ø110 mm &lt; Ledningsnet ≤ Ø 250 mm</t>
  </si>
  <si>
    <t>Instrumenter (flowmåler+tryk transducer+alarmer)</t>
  </si>
  <si>
    <t>SRO-brønd/kvarterbrønd/sektionsbrønd, Mek./EL</t>
  </si>
  <si>
    <t>15</t>
  </si>
  <si>
    <t xml:space="preserve">Afregningsmålere, mekaniske </t>
  </si>
  <si>
    <t>8</t>
  </si>
  <si>
    <t>Ø 50mm &lt; Ledningsnet ≤ Ø110 mm</t>
  </si>
  <si>
    <t>Beluftningsanlæg, kompressorbeluftning</t>
  </si>
  <si>
    <t>Filteranlæg, trykfiltre, dobbelt filtrering</t>
  </si>
  <si>
    <t>Rentvandsbeholder  insitu støbt</t>
  </si>
  <si>
    <t>Udpumpningsanlæg, rentvandspumper på vandværk</t>
  </si>
  <si>
    <t>Nødstrømsanlæg på vandværk</t>
  </si>
  <si>
    <t>Etageareal vandbehandlingsbygning</t>
  </si>
  <si>
    <t>Sikring, mindre avanceret (hegne, porte), Mek./EL</t>
  </si>
  <si>
    <t>Råvandsstation komplet montering og boringshus/tørbrønd</t>
  </si>
  <si>
    <t>SRO-anlæg, vandværk</t>
  </si>
  <si>
    <t>Elanlæg</t>
  </si>
  <si>
    <t>Tillæg for afgift for ledningsført vand i 2016</t>
  </si>
  <si>
    <t>Afgift for ledningsført vand</t>
  </si>
  <si>
    <t>ANDELSSELSKABET HAARBY VANDVÆRK</t>
  </si>
  <si>
    <t>V103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</si>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</sst>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8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43" fontId="6" fillId="0" borderId="22" xfId="1" applyFont="1" applyBorder="1" applyAlignment="1" applyProtection="1">
      <alignment horizontal="left" wrapText="1"/>
      <protection locked="0"/>
    </xf>
    <xf numFmtId="165" fontId="1" fillId="0" borderId="0" xfId="1" applyNumberFormat="1" applyFont="1" applyAlignment="1" applyProtection="1">
      <alignment wrapText="1"/>
      <protection locked="0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view="pageLayout" zoomScaleNormal="90" workbookViewId="0">
      <selection activeCell="F7" sqref="F7"/>
    </sheetView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8" t="s">
        <v>58</v>
      </c>
      <c r="E8" s="228"/>
      <c r="F8" s="228"/>
      <c r="G8" s="123"/>
      <c r="H8" s="123"/>
      <c r="I8" s="123"/>
    </row>
    <row r="9" spans="1:9" x14ac:dyDescent="0.25">
      <c r="A9" s="121"/>
      <c r="B9" s="121"/>
      <c r="C9" s="121"/>
      <c r="D9" s="239" t="s">
        <v>106</v>
      </c>
      <c r="E9" s="239"/>
      <c r="F9" s="239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9" t="s">
        <v>59</v>
      </c>
      <c r="E13" s="229"/>
      <c r="F13" s="229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30" t="s">
        <v>60</v>
      </c>
      <c r="E16" s="231"/>
      <c r="F16" s="232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3" t="s">
        <v>2</v>
      </c>
      <c r="E17" s="234"/>
      <c r="F17" s="235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3" t="s">
        <v>128</v>
      </c>
      <c r="E18" s="234"/>
      <c r="F18" s="235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6" t="s">
        <v>44</v>
      </c>
      <c r="E19" s="237"/>
      <c r="F19" s="238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6" t="s">
        <v>61</v>
      </c>
      <c r="E20" s="237"/>
      <c r="F20" s="238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6" t="s">
        <v>87</v>
      </c>
      <c r="E21" s="237"/>
      <c r="F21" s="238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6" t="s">
        <v>62</v>
      </c>
      <c r="E22" s="237"/>
      <c r="F22" s="238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5" t="s">
        <v>42</v>
      </c>
      <c r="E23" s="256"/>
      <c r="F23" s="25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2" t="s">
        <v>63</v>
      </c>
      <c r="E24" s="253"/>
      <c r="F24" s="25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9" t="s">
        <v>43</v>
      </c>
      <c r="E25" s="250"/>
      <c r="F25" s="25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6" t="s">
        <v>64</v>
      </c>
      <c r="E26" s="247"/>
      <c r="F26" s="24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40" t="s">
        <v>137</v>
      </c>
      <c r="E27" s="241"/>
      <c r="F27" s="242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3" t="s">
        <v>138</v>
      </c>
      <c r="E28" s="244"/>
      <c r="F28" s="24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ANDELSSELSKABET HAARBY VANDVÆRK</v>
      </c>
      <c r="B1" s="56"/>
      <c r="C1" s="56"/>
      <c r="D1" s="56"/>
      <c r="E1" s="56"/>
    </row>
    <row r="2" spans="1:5" x14ac:dyDescent="0.25">
      <c r="A2" s="220" t="str">
        <f>'1. Forside'!A2</f>
        <v>V103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1" t="s">
        <v>118</v>
      </c>
      <c r="C4" s="261"/>
      <c r="D4" s="261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180</v>
      </c>
      <c r="C7" s="51">
        <v>12000</v>
      </c>
      <c r="D7" s="190" t="s">
        <v>0</v>
      </c>
      <c r="E7" s="56"/>
    </row>
    <row r="8" spans="1:5" x14ac:dyDescent="0.25">
      <c r="A8" s="56"/>
      <c r="B8" s="226" t="s">
        <v>181</v>
      </c>
      <c r="C8" s="51">
        <v>57000</v>
      </c>
      <c r="D8" s="190" t="s">
        <v>0</v>
      </c>
      <c r="E8" s="56"/>
    </row>
    <row r="9" spans="1:5" x14ac:dyDescent="0.25">
      <c r="A9" s="56"/>
      <c r="B9" s="54" t="s">
        <v>36</v>
      </c>
      <c r="C9" s="55">
        <f>SUM(C7:C8)</f>
        <v>69000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146</v>
      </c>
      <c r="C12" s="192"/>
      <c r="D12" s="189"/>
      <c r="E12" s="56"/>
    </row>
    <row r="13" spans="1:5" ht="16.7" customHeight="1" x14ac:dyDescent="0.25">
      <c r="A13" s="56"/>
      <c r="B13" s="108" t="s">
        <v>147</v>
      </c>
      <c r="C13" s="19">
        <v>0</v>
      </c>
      <c r="D13" s="151" t="s">
        <v>0</v>
      </c>
      <c r="E13" s="56"/>
    </row>
    <row r="14" spans="1:5" ht="16.7" customHeight="1" x14ac:dyDescent="0.25">
      <c r="A14" s="56"/>
      <c r="B14" s="108" t="s">
        <v>148</v>
      </c>
      <c r="C14" s="40">
        <v>0</v>
      </c>
      <c r="D14" s="151" t="s">
        <v>0</v>
      </c>
      <c r="E14" s="56"/>
    </row>
    <row r="15" spans="1:5" x14ac:dyDescent="0.25">
      <c r="A15" s="56"/>
      <c r="B15" s="28" t="s">
        <v>149</v>
      </c>
      <c r="C15" s="55">
        <f>C13-C14</f>
        <v>0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ANDELSSELSKABET HAARBY VANDVÆRK</v>
      </c>
      <c r="B1" s="26"/>
      <c r="C1" s="26"/>
      <c r="D1" s="26"/>
      <c r="E1" s="26"/>
    </row>
    <row r="2" spans="1:5" x14ac:dyDescent="0.25">
      <c r="A2" s="221" t="str">
        <f>'1. Forside'!A2</f>
        <v>V103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8" t="s">
        <v>176</v>
      </c>
      <c r="C4" s="258"/>
      <c r="D4" s="258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320000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320000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185236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100000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85236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ANDELSSELSKABET HAARBY VANDVÆRK</v>
      </c>
      <c r="B1" s="26"/>
      <c r="C1" s="26"/>
      <c r="D1" s="26"/>
      <c r="E1" s="26"/>
    </row>
    <row r="2" spans="1:5" x14ac:dyDescent="0.25">
      <c r="A2" s="221" t="str">
        <f>'1. Forside'!A2</f>
        <v>V103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1" t="s">
        <v>177</v>
      </c>
      <c r="C4" s="261"/>
      <c r="D4" s="261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-1148266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-835481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-312785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2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-156392.5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ANDELSSELSKABET HAARBY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V103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178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6322478.7034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1791215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480482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18146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51467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2341310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33940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33940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-84000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-2063828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-1457061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-3604889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-1229639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90785</v>
      </c>
      <c r="D31" s="79" t="s">
        <v>0</v>
      </c>
      <c r="E31" s="10">
        <f>-C31</f>
        <v>-90785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27">
        <v>5798033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/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/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5798033</v>
      </c>
      <c r="D36" s="79" t="s">
        <v>0</v>
      </c>
      <c r="E36" s="10">
        <f>-C36</f>
        <v>-5798033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433660.7034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tabSelected="1" view="pageLayout" zoomScaleNormal="90" workbookViewId="0">
      <selection activeCell="H13" sqref="H13"/>
    </sheetView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ANDELSSELSKABET HAARBY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V103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8" t="s">
        <v>179</v>
      </c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275047.5</v>
      </c>
      <c r="F7" s="222" t="s">
        <v>0</v>
      </c>
      <c r="G7" s="223">
        <v>606427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153" t="s">
        <v>0</v>
      </c>
      <c r="E11" s="55">
        <f>C11+E7-E8-E9</f>
        <v>275047.5</v>
      </c>
      <c r="F11" s="153" t="s">
        <v>0</v>
      </c>
      <c r="G11" s="55">
        <f>E11+G7-G8-G9</f>
        <v>881474.5</v>
      </c>
      <c r="H11" s="153" t="s">
        <v>0</v>
      </c>
      <c r="I11" s="55">
        <f>G11+I7-I8-I9</f>
        <v>881474.5</v>
      </c>
      <c r="J11" s="153" t="s">
        <v>0</v>
      </c>
      <c r="K11" s="55">
        <f>K7-K8-K9+K10+I11</f>
        <v>881474.5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ANDELSSELSKABET HAARBY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V103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8" t="s">
        <v>105</v>
      </c>
      <c r="C4" s="258"/>
      <c r="D4" s="258"/>
      <c r="E4" s="258"/>
      <c r="F4" s="258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1690484.1152547603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-6423.8396379680889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1684060.2756167923</v>
      </c>
      <c r="D13" s="79" t="s">
        <v>0</v>
      </c>
      <c r="E13" s="6">
        <f>C13</f>
        <v>1684060.2756167923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1765102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216</v>
      </c>
      <c r="C16" s="14">
        <f>'6. Gennemførte investeringer'!F28</f>
        <v>591844.78506666666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160674.82346666668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investeringer'!F34</f>
        <v>416966.66666666663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2934588.2751999996</v>
      </c>
      <c r="D19" s="79" t="s">
        <v>0</v>
      </c>
      <c r="E19" s="8">
        <f>C19</f>
        <v>2934588.2751999996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32500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2024300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52600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679865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servicemål'!C9</f>
        <v>69000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servicemål'!C15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320000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85236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3263501</v>
      </c>
      <c r="D29" s="79" t="s">
        <v>0</v>
      </c>
      <c r="E29" s="6">
        <f>C29</f>
        <v>3263501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-156392.5</v>
      </c>
      <c r="D31" s="79" t="s">
        <v>0</v>
      </c>
      <c r="E31" s="10">
        <f>C31</f>
        <v>-156392.5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433660.7034</v>
      </c>
      <c r="D33" s="79" t="s">
        <v>0</v>
      </c>
      <c r="E33" s="12">
        <f>C33</f>
        <v>433660.7034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8159417.7542167921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310997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26.236323032752058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19.727257028899931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ANDELSSELSKABET HAARBY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V103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8" t="s">
        <v>124</v>
      </c>
      <c r="C4" s="258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1690484.1152547603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1690484.1152547603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1690484.1152547603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-6423.8396379680889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ANDELSSELSKABET HAARBY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V103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123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1509095.1696879244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1684060.2756167923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1690484.1152547603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ANDELSSELSKABET HAARBY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V103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8" t="s">
        <v>122</v>
      </c>
      <c r="C4" s="258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64187771.907381177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1765102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1765102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ANDELSSELSKABET HAARBY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V103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9" t="s">
        <v>126</v>
      </c>
      <c r="C4" s="259"/>
      <c r="D4" s="259"/>
      <c r="E4" s="259"/>
      <c r="F4" s="259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60" t="s">
        <v>52</v>
      </c>
      <c r="G7" s="260"/>
      <c r="H7" s="26"/>
    </row>
    <row r="8" spans="1:8" s="148" customFormat="1" x14ac:dyDescent="0.25">
      <c r="A8" s="26"/>
      <c r="B8" s="29" t="s">
        <v>182</v>
      </c>
      <c r="C8" s="30" t="s">
        <v>183</v>
      </c>
      <c r="D8" s="31" t="s">
        <v>184</v>
      </c>
      <c r="E8" s="32">
        <v>771992</v>
      </c>
      <c r="F8" s="34">
        <f t="shared" ref="F8" si="0">E8/D8</f>
        <v>77199.199999999997</v>
      </c>
      <c r="G8" s="35" t="s">
        <v>0</v>
      </c>
      <c r="H8" s="26"/>
    </row>
    <row r="9" spans="1:8" s="148" customFormat="1" x14ac:dyDescent="0.25">
      <c r="A9" s="26"/>
      <c r="B9" s="29" t="s">
        <v>185</v>
      </c>
      <c r="C9" s="30" t="s">
        <v>183</v>
      </c>
      <c r="D9" s="31" t="s">
        <v>186</v>
      </c>
      <c r="E9" s="32">
        <v>154159.07999999999</v>
      </c>
      <c r="F9" s="34">
        <f t="shared" ref="F9:F25" si="1">E9/D9</f>
        <v>6166.3631999999998</v>
      </c>
      <c r="G9" s="35" t="s">
        <v>0</v>
      </c>
      <c r="H9" s="26"/>
    </row>
    <row r="10" spans="1:8" s="148" customFormat="1" x14ac:dyDescent="0.25">
      <c r="A10" s="26"/>
      <c r="B10" s="29" t="s">
        <v>187</v>
      </c>
      <c r="C10" s="30" t="s">
        <v>183</v>
      </c>
      <c r="D10" s="31" t="s">
        <v>188</v>
      </c>
      <c r="E10" s="32">
        <v>149155</v>
      </c>
      <c r="F10" s="34">
        <f t="shared" si="1"/>
        <v>2983.1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183</v>
      </c>
      <c r="D11" s="31" t="s">
        <v>188</v>
      </c>
      <c r="E11" s="32">
        <v>8964</v>
      </c>
      <c r="F11" s="34">
        <f t="shared" si="1"/>
        <v>179.28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183</v>
      </c>
      <c r="D12" s="31" t="s">
        <v>190</v>
      </c>
      <c r="E12" s="32">
        <v>164241.28</v>
      </c>
      <c r="F12" s="34">
        <f t="shared" si="1"/>
        <v>2189.8837333333331</v>
      </c>
      <c r="G12" s="35" t="s">
        <v>0</v>
      </c>
      <c r="H12" s="26"/>
    </row>
    <row r="13" spans="1:8" s="148" customFormat="1" x14ac:dyDescent="0.25">
      <c r="A13" s="26"/>
      <c r="B13" s="29" t="s">
        <v>191</v>
      </c>
      <c r="C13" s="30" t="s">
        <v>183</v>
      </c>
      <c r="D13" s="31" t="s">
        <v>188</v>
      </c>
      <c r="E13" s="32">
        <v>22872.73</v>
      </c>
      <c r="F13" s="34">
        <f t="shared" si="1"/>
        <v>457.45459999999997</v>
      </c>
      <c r="G13" s="35" t="s">
        <v>0</v>
      </c>
      <c r="H13" s="26"/>
    </row>
    <row r="14" spans="1:8" s="148" customFormat="1" x14ac:dyDescent="0.25">
      <c r="A14" s="26"/>
      <c r="B14" s="29" t="s">
        <v>192</v>
      </c>
      <c r="C14" s="30" t="s">
        <v>183</v>
      </c>
      <c r="D14" s="31" t="s">
        <v>190</v>
      </c>
      <c r="E14" s="32">
        <v>23150</v>
      </c>
      <c r="F14" s="34">
        <f t="shared" si="1"/>
        <v>308.66666666666669</v>
      </c>
      <c r="G14" s="35" t="s">
        <v>0</v>
      </c>
      <c r="H14" s="26"/>
    </row>
    <row r="15" spans="1:8" s="148" customFormat="1" x14ac:dyDescent="0.25">
      <c r="A15" s="26"/>
      <c r="B15" s="29" t="s">
        <v>193</v>
      </c>
      <c r="C15" s="30" t="s">
        <v>183</v>
      </c>
      <c r="D15" s="31" t="s">
        <v>190</v>
      </c>
      <c r="E15" s="32">
        <v>2682.5</v>
      </c>
      <c r="F15" s="34">
        <f t="shared" si="1"/>
        <v>35.766666666666666</v>
      </c>
      <c r="G15" s="35" t="s">
        <v>0</v>
      </c>
      <c r="H15" s="26"/>
    </row>
    <row r="16" spans="1:8" s="148" customFormat="1" x14ac:dyDescent="0.25">
      <c r="A16" s="26"/>
      <c r="B16" s="29" t="s">
        <v>194</v>
      </c>
      <c r="C16" s="30" t="s">
        <v>183</v>
      </c>
      <c r="D16" s="31" t="s">
        <v>190</v>
      </c>
      <c r="E16" s="32">
        <v>31785.69</v>
      </c>
      <c r="F16" s="34">
        <f t="shared" si="1"/>
        <v>423.80919999999998</v>
      </c>
      <c r="G16" s="35" t="s">
        <v>0</v>
      </c>
      <c r="H16" s="26"/>
    </row>
    <row r="17" spans="1:8" s="148" customFormat="1" x14ac:dyDescent="0.25">
      <c r="A17" s="26"/>
      <c r="B17" s="29" t="s">
        <v>195</v>
      </c>
      <c r="C17" s="30" t="s">
        <v>183</v>
      </c>
      <c r="D17" s="31" t="s">
        <v>190</v>
      </c>
      <c r="E17" s="32">
        <v>129657.54</v>
      </c>
      <c r="F17" s="34">
        <f t="shared" si="1"/>
        <v>1728.7672</v>
      </c>
      <c r="G17" s="35" t="s">
        <v>0</v>
      </c>
      <c r="H17" s="26"/>
    </row>
    <row r="18" spans="1:8" s="148" customFormat="1" x14ac:dyDescent="0.25">
      <c r="A18" s="26"/>
      <c r="B18" s="29" t="s">
        <v>196</v>
      </c>
      <c r="C18" s="30" t="s">
        <v>183</v>
      </c>
      <c r="D18" s="31" t="s">
        <v>184</v>
      </c>
      <c r="E18" s="32">
        <v>20000</v>
      </c>
      <c r="F18" s="34">
        <f t="shared" si="1"/>
        <v>2000</v>
      </c>
      <c r="G18" s="35" t="s">
        <v>0</v>
      </c>
      <c r="H18" s="26"/>
    </row>
    <row r="19" spans="1:8" s="148" customFormat="1" x14ac:dyDescent="0.25">
      <c r="A19" s="26"/>
      <c r="B19" s="29" t="s">
        <v>197</v>
      </c>
      <c r="C19" s="30" t="s">
        <v>183</v>
      </c>
      <c r="D19" s="31" t="s">
        <v>198</v>
      </c>
      <c r="E19" s="32">
        <v>1080</v>
      </c>
      <c r="F19" s="34">
        <f t="shared" si="1"/>
        <v>72</v>
      </c>
      <c r="G19" s="35" t="s">
        <v>0</v>
      </c>
      <c r="H19" s="26"/>
    </row>
    <row r="20" spans="1:8" s="148" customFormat="1" x14ac:dyDescent="0.25">
      <c r="A20" s="26"/>
      <c r="B20" s="29" t="s">
        <v>199</v>
      </c>
      <c r="C20" s="30" t="s">
        <v>183</v>
      </c>
      <c r="D20" s="31" t="s">
        <v>200</v>
      </c>
      <c r="E20" s="32">
        <v>9660.52</v>
      </c>
      <c r="F20" s="34">
        <f t="shared" si="1"/>
        <v>1207.5650000000001</v>
      </c>
      <c r="G20" s="35" t="s">
        <v>0</v>
      </c>
      <c r="H20" s="26"/>
    </row>
    <row r="21" spans="1:8" s="148" customFormat="1" x14ac:dyDescent="0.25">
      <c r="A21" s="26"/>
      <c r="B21" s="29" t="s">
        <v>189</v>
      </c>
      <c r="C21" s="30" t="s">
        <v>183</v>
      </c>
      <c r="D21" s="31" t="s">
        <v>190</v>
      </c>
      <c r="E21" s="32">
        <v>6945.54</v>
      </c>
      <c r="F21" s="34">
        <f t="shared" si="1"/>
        <v>92.607200000000006</v>
      </c>
      <c r="G21" s="35" t="s">
        <v>0</v>
      </c>
      <c r="H21" s="26"/>
    </row>
    <row r="22" spans="1:8" s="148" customFormat="1" x14ac:dyDescent="0.25">
      <c r="A22" s="26"/>
      <c r="B22" s="29" t="s">
        <v>185</v>
      </c>
      <c r="C22" s="30" t="s">
        <v>183</v>
      </c>
      <c r="D22" s="31" t="s">
        <v>186</v>
      </c>
      <c r="E22" s="32">
        <v>252165.5</v>
      </c>
      <c r="F22" s="34">
        <f t="shared" si="1"/>
        <v>10086.620000000001</v>
      </c>
      <c r="G22" s="35" t="s">
        <v>0</v>
      </c>
      <c r="H22" s="26"/>
    </row>
    <row r="23" spans="1:8" s="148" customFormat="1" x14ac:dyDescent="0.25">
      <c r="A23" s="26"/>
      <c r="B23" s="29" t="s">
        <v>195</v>
      </c>
      <c r="C23" s="30" t="s">
        <v>183</v>
      </c>
      <c r="D23" s="31" t="s">
        <v>190</v>
      </c>
      <c r="E23" s="32">
        <v>252165.5</v>
      </c>
      <c r="F23" s="34">
        <f t="shared" si="1"/>
        <v>3362.2066666666665</v>
      </c>
      <c r="G23" s="35" t="s">
        <v>0</v>
      </c>
      <c r="H23" s="26"/>
    </row>
    <row r="24" spans="1:8" s="148" customFormat="1" x14ac:dyDescent="0.25">
      <c r="A24" s="26"/>
      <c r="B24" s="29" t="s">
        <v>201</v>
      </c>
      <c r="C24" s="30" t="s">
        <v>183</v>
      </c>
      <c r="D24" s="31" t="s">
        <v>190</v>
      </c>
      <c r="E24" s="32">
        <v>49322.12</v>
      </c>
      <c r="F24" s="34">
        <f t="shared" si="1"/>
        <v>657.62826666666672</v>
      </c>
      <c r="G24" s="35" t="s">
        <v>0</v>
      </c>
      <c r="H24" s="26"/>
    </row>
    <row r="25" spans="1:8" s="148" customFormat="1" x14ac:dyDescent="0.25">
      <c r="A25" s="26"/>
      <c r="B25" s="29" t="s">
        <v>202</v>
      </c>
      <c r="C25" s="30" t="s">
        <v>183</v>
      </c>
      <c r="D25" s="31" t="s">
        <v>186</v>
      </c>
      <c r="E25" s="32">
        <v>13829</v>
      </c>
      <c r="F25" s="34">
        <f t="shared" si="1"/>
        <v>553.16</v>
      </c>
      <c r="G25" s="35" t="s">
        <v>0</v>
      </c>
      <c r="H25" s="26"/>
    </row>
    <row r="26" spans="1:8" s="148" customFormat="1" x14ac:dyDescent="0.25">
      <c r="A26" s="26"/>
      <c r="B26" s="23" t="s">
        <v>71</v>
      </c>
      <c r="C26" s="158"/>
      <c r="D26" s="158"/>
      <c r="E26" s="158"/>
      <c r="F26" s="36">
        <f>SUM(F8:F25)</f>
        <v>109704.07840000001</v>
      </c>
      <c r="G26" s="37" t="s">
        <v>0</v>
      </c>
      <c r="H26" s="26"/>
    </row>
    <row r="27" spans="1:8" s="148" customFormat="1" x14ac:dyDescent="0.25">
      <c r="A27" s="26"/>
      <c r="B27" s="107" t="s">
        <v>132</v>
      </c>
      <c r="C27" s="159"/>
      <c r="D27" s="159"/>
      <c r="E27" s="159"/>
      <c r="F27" s="66">
        <v>482140.70666666661</v>
      </c>
      <c r="G27" s="37" t="s">
        <v>0</v>
      </c>
      <c r="H27" s="26"/>
    </row>
    <row r="28" spans="1:8" s="148" customFormat="1" x14ac:dyDescent="0.25">
      <c r="A28" s="26"/>
      <c r="B28" s="39" t="s">
        <v>68</v>
      </c>
      <c r="C28" s="160"/>
      <c r="D28" s="160"/>
      <c r="E28" s="161"/>
      <c r="F28" s="38">
        <f>F26+F27</f>
        <v>591844.78506666666</v>
      </c>
      <c r="G28" s="38" t="s">
        <v>0</v>
      </c>
      <c r="H28" s="26"/>
    </row>
    <row r="29" spans="1:8" s="148" customFormat="1" x14ac:dyDescent="0.25">
      <c r="A29" s="26"/>
      <c r="B29" s="26"/>
      <c r="C29" s="26"/>
      <c r="D29" s="26"/>
      <c r="E29" s="26"/>
      <c r="F29" s="26"/>
      <c r="G29" s="26"/>
      <c r="H29" s="26"/>
    </row>
    <row r="30" spans="1:8" s="148" customFormat="1" x14ac:dyDescent="0.25">
      <c r="A30" s="26"/>
      <c r="B30" s="26"/>
      <c r="C30" s="26"/>
      <c r="D30" s="26"/>
      <c r="E30" s="26"/>
      <c r="F30" s="26"/>
      <c r="G30" s="26"/>
      <c r="H30" s="26"/>
    </row>
    <row r="31" spans="1:8" s="148" customFormat="1" x14ac:dyDescent="0.25">
      <c r="A31" s="26"/>
      <c r="B31" s="26"/>
      <c r="C31" s="26"/>
      <c r="D31" s="26"/>
      <c r="E31" s="26"/>
      <c r="F31" s="26"/>
      <c r="G31" s="26"/>
      <c r="H31" s="26"/>
    </row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t="14.45" hidden="1" customHeight="1" x14ac:dyDescent="0.25"/>
    <row r="36" s="148" customFormat="1" ht="14.4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ANDELSSELSKABET HAARBY VANDVÆRK</v>
      </c>
      <c r="B1" s="162"/>
      <c r="C1" s="162"/>
      <c r="D1" s="162"/>
      <c r="E1" s="162"/>
    </row>
    <row r="2" spans="1:5" x14ac:dyDescent="0.25">
      <c r="A2" s="1" t="str">
        <f>'1. Forside'!A2</f>
        <v>V103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8" t="s">
        <v>121</v>
      </c>
      <c r="C4" s="258"/>
      <c r="D4" s="258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58733.333333333328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investeringer'!F26</f>
        <v>109704.07840000001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160674.82346666668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8"/>
  <sheetViews>
    <sheetView view="pageLayout" topLeftCell="A7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ANDELSSELSKABET HAARBY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V103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8" t="s">
        <v>120</v>
      </c>
      <c r="C4" s="258"/>
      <c r="D4" s="258"/>
      <c r="E4" s="258"/>
      <c r="F4" s="258"/>
      <c r="G4" s="258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60" t="s">
        <v>56</v>
      </c>
      <c r="G7" s="260"/>
      <c r="H7" s="26"/>
    </row>
    <row r="8" spans="1:8" s="148" customFormat="1" x14ac:dyDescent="0.25">
      <c r="A8" s="26"/>
      <c r="B8" s="29" t="s">
        <v>195</v>
      </c>
      <c r="C8" s="30">
        <v>2015</v>
      </c>
      <c r="D8" s="31">
        <v>75</v>
      </c>
      <c r="E8" s="32">
        <v>720000</v>
      </c>
      <c r="F8" s="45">
        <f>E8/D8</f>
        <v>9600</v>
      </c>
      <c r="G8" s="35" t="s">
        <v>0</v>
      </c>
      <c r="H8" s="26"/>
    </row>
    <row r="9" spans="1:8" s="148" customFormat="1" x14ac:dyDescent="0.25">
      <c r="A9" s="26"/>
      <c r="B9" s="29" t="s">
        <v>192</v>
      </c>
      <c r="C9" s="30">
        <v>2015</v>
      </c>
      <c r="D9" s="31">
        <v>75</v>
      </c>
      <c r="E9" s="32">
        <v>170000</v>
      </c>
      <c r="F9" s="45">
        <f t="shared" ref="F9:F31" si="0">E9/D9</f>
        <v>2266.6666666666665</v>
      </c>
      <c r="G9" s="35" t="s">
        <v>0</v>
      </c>
      <c r="H9" s="26"/>
    </row>
    <row r="10" spans="1:8" s="148" customFormat="1" x14ac:dyDescent="0.25">
      <c r="A10" s="26"/>
      <c r="B10" s="29" t="s">
        <v>189</v>
      </c>
      <c r="C10" s="30">
        <v>2015</v>
      </c>
      <c r="D10" s="31">
        <v>75</v>
      </c>
      <c r="E10" s="32">
        <v>170000</v>
      </c>
      <c r="F10" s="45">
        <f t="shared" si="0"/>
        <v>2266.6666666666665</v>
      </c>
      <c r="G10" s="35" t="s">
        <v>0</v>
      </c>
      <c r="H10" s="26"/>
    </row>
    <row r="11" spans="1:8" s="148" customFormat="1" x14ac:dyDescent="0.25">
      <c r="A11" s="26"/>
      <c r="B11" s="29" t="s">
        <v>195</v>
      </c>
      <c r="C11" s="30">
        <v>2015</v>
      </c>
      <c r="D11" s="31">
        <v>75</v>
      </c>
      <c r="E11" s="32">
        <v>300000</v>
      </c>
      <c r="F11" s="45">
        <f t="shared" si="0"/>
        <v>4000</v>
      </c>
      <c r="G11" s="35" t="s">
        <v>0</v>
      </c>
      <c r="H11" s="26"/>
    </row>
    <row r="12" spans="1:8" s="148" customFormat="1" x14ac:dyDescent="0.25">
      <c r="A12" s="26"/>
      <c r="B12" s="29" t="s">
        <v>182</v>
      </c>
      <c r="C12" s="30">
        <v>2015</v>
      </c>
      <c r="D12" s="31">
        <v>10</v>
      </c>
      <c r="E12" s="32">
        <v>200000</v>
      </c>
      <c r="F12" s="45">
        <f t="shared" si="0"/>
        <v>20000</v>
      </c>
      <c r="G12" s="35" t="s">
        <v>0</v>
      </c>
      <c r="H12" s="26"/>
    </row>
    <row r="13" spans="1:8" s="148" customFormat="1" x14ac:dyDescent="0.25">
      <c r="A13" s="26"/>
      <c r="B13" s="29" t="s">
        <v>185</v>
      </c>
      <c r="C13" s="30">
        <v>2015</v>
      </c>
      <c r="D13" s="31">
        <v>25</v>
      </c>
      <c r="E13" s="32">
        <v>50000</v>
      </c>
      <c r="F13" s="45">
        <f t="shared" si="0"/>
        <v>2000</v>
      </c>
      <c r="G13" s="35" t="s">
        <v>0</v>
      </c>
      <c r="H13" s="26"/>
    </row>
    <row r="14" spans="1:8" s="148" customFormat="1" x14ac:dyDescent="0.25">
      <c r="A14" s="26"/>
      <c r="B14" s="29" t="s">
        <v>187</v>
      </c>
      <c r="C14" s="30">
        <v>2015</v>
      </c>
      <c r="D14" s="31">
        <v>50</v>
      </c>
      <c r="E14" s="32">
        <v>50000</v>
      </c>
      <c r="F14" s="45">
        <f t="shared" si="0"/>
        <v>1000</v>
      </c>
      <c r="G14" s="35" t="s">
        <v>0</v>
      </c>
      <c r="H14" s="26"/>
    </row>
    <row r="15" spans="1:8" s="148" customFormat="1" x14ac:dyDescent="0.25">
      <c r="A15" s="26"/>
      <c r="B15" s="29" t="s">
        <v>201</v>
      </c>
      <c r="C15" s="30">
        <v>2015</v>
      </c>
      <c r="D15" s="31">
        <v>75</v>
      </c>
      <c r="E15" s="32">
        <v>340000</v>
      </c>
      <c r="F15" s="45">
        <f t="shared" si="0"/>
        <v>4533.333333333333</v>
      </c>
      <c r="G15" s="35" t="s">
        <v>0</v>
      </c>
      <c r="H15" s="26"/>
    </row>
    <row r="16" spans="1:8" s="148" customFormat="1" x14ac:dyDescent="0.25">
      <c r="A16" s="26"/>
      <c r="B16" s="29" t="s">
        <v>187</v>
      </c>
      <c r="C16" s="30">
        <v>2015</v>
      </c>
      <c r="D16" s="31">
        <v>50</v>
      </c>
      <c r="E16" s="32">
        <v>30000</v>
      </c>
      <c r="F16" s="45">
        <f t="shared" si="0"/>
        <v>600</v>
      </c>
      <c r="G16" s="35" t="s">
        <v>0</v>
      </c>
      <c r="H16" s="26"/>
    </row>
    <row r="17" spans="1:8" s="148" customFormat="1" x14ac:dyDescent="0.25">
      <c r="A17" s="26"/>
      <c r="B17" s="29" t="s">
        <v>185</v>
      </c>
      <c r="C17" s="30">
        <v>2015</v>
      </c>
      <c r="D17" s="31">
        <v>25</v>
      </c>
      <c r="E17" s="32">
        <v>30000</v>
      </c>
      <c r="F17" s="45">
        <f t="shared" si="0"/>
        <v>1200</v>
      </c>
      <c r="G17" s="35" t="s">
        <v>0</v>
      </c>
      <c r="H17" s="26"/>
    </row>
    <row r="18" spans="1:8" s="148" customFormat="1" x14ac:dyDescent="0.25">
      <c r="A18" s="26"/>
      <c r="B18" s="29" t="s">
        <v>182</v>
      </c>
      <c r="C18" s="30">
        <v>2015</v>
      </c>
      <c r="D18" s="31">
        <v>10</v>
      </c>
      <c r="E18" s="32">
        <v>40000</v>
      </c>
      <c r="F18" s="45">
        <f t="shared" si="0"/>
        <v>4000</v>
      </c>
      <c r="G18" s="35" t="s">
        <v>0</v>
      </c>
      <c r="H18" s="26"/>
    </row>
    <row r="19" spans="1:8" s="148" customFormat="1" x14ac:dyDescent="0.25">
      <c r="A19" s="26"/>
      <c r="B19" s="29" t="s">
        <v>203</v>
      </c>
      <c r="C19" s="30">
        <v>2015</v>
      </c>
      <c r="D19" s="31">
        <v>25</v>
      </c>
      <c r="E19" s="32">
        <v>2400000</v>
      </c>
      <c r="F19" s="45">
        <f t="shared" si="0"/>
        <v>96000</v>
      </c>
      <c r="G19" s="35" t="s">
        <v>0</v>
      </c>
      <c r="H19" s="26"/>
    </row>
    <row r="20" spans="1:8" s="148" customFormat="1" x14ac:dyDescent="0.25">
      <c r="A20" s="26"/>
      <c r="B20" s="29" t="s">
        <v>204</v>
      </c>
      <c r="C20" s="30">
        <v>2015</v>
      </c>
      <c r="D20" s="31">
        <v>50</v>
      </c>
      <c r="E20" s="32">
        <v>1600000</v>
      </c>
      <c r="F20" s="45">
        <f t="shared" si="0"/>
        <v>32000</v>
      </c>
      <c r="G20" s="35" t="s">
        <v>0</v>
      </c>
      <c r="H20" s="26"/>
    </row>
    <row r="21" spans="1:8" s="148" customFormat="1" x14ac:dyDescent="0.25">
      <c r="A21" s="26"/>
      <c r="B21" s="29" t="s">
        <v>205</v>
      </c>
      <c r="C21" s="30">
        <v>2015</v>
      </c>
      <c r="D21" s="31">
        <v>25</v>
      </c>
      <c r="E21" s="32">
        <v>650000</v>
      </c>
      <c r="F21" s="45">
        <f t="shared" si="0"/>
        <v>26000</v>
      </c>
      <c r="G21" s="35" t="s">
        <v>0</v>
      </c>
      <c r="H21" s="26"/>
    </row>
    <row r="22" spans="1:8" s="148" customFormat="1" x14ac:dyDescent="0.25">
      <c r="A22" s="26"/>
      <c r="B22" s="29" t="s">
        <v>206</v>
      </c>
      <c r="C22" s="30">
        <v>2015</v>
      </c>
      <c r="D22" s="31">
        <v>25</v>
      </c>
      <c r="E22" s="32">
        <v>200000</v>
      </c>
      <c r="F22" s="45">
        <f t="shared" si="0"/>
        <v>8000</v>
      </c>
      <c r="G22" s="35" t="s">
        <v>0</v>
      </c>
      <c r="H22" s="26"/>
    </row>
    <row r="23" spans="1:8" s="148" customFormat="1" x14ac:dyDescent="0.25">
      <c r="A23" s="26"/>
      <c r="B23" s="29" t="s">
        <v>207</v>
      </c>
      <c r="C23" s="30">
        <v>2015</v>
      </c>
      <c r="D23" s="31">
        <v>75</v>
      </c>
      <c r="E23" s="32">
        <v>3000000</v>
      </c>
      <c r="F23" s="45">
        <f t="shared" si="0"/>
        <v>40000</v>
      </c>
      <c r="G23" s="35" t="s">
        <v>0</v>
      </c>
      <c r="H23" s="26"/>
    </row>
    <row r="24" spans="1:8" s="148" customFormat="1" x14ac:dyDescent="0.25">
      <c r="A24" s="26"/>
      <c r="B24" s="29" t="s">
        <v>208</v>
      </c>
      <c r="C24" s="30">
        <v>2015</v>
      </c>
      <c r="D24" s="31">
        <v>25</v>
      </c>
      <c r="E24" s="32">
        <v>50000</v>
      </c>
      <c r="F24" s="45">
        <f t="shared" si="0"/>
        <v>2000</v>
      </c>
      <c r="G24" s="35" t="s">
        <v>0</v>
      </c>
      <c r="H24" s="26"/>
    </row>
    <row r="25" spans="1:8" s="148" customFormat="1" x14ac:dyDescent="0.25">
      <c r="A25" s="26"/>
      <c r="B25" s="29" t="s">
        <v>209</v>
      </c>
      <c r="C25" s="30">
        <v>2015</v>
      </c>
      <c r="D25" s="31">
        <v>30</v>
      </c>
      <c r="E25" s="32">
        <v>600000</v>
      </c>
      <c r="F25" s="45">
        <f t="shared" si="0"/>
        <v>20000</v>
      </c>
      <c r="G25" s="35" t="s">
        <v>0</v>
      </c>
      <c r="H25" s="26"/>
    </row>
    <row r="26" spans="1:8" s="148" customFormat="1" x14ac:dyDescent="0.25">
      <c r="A26" s="26"/>
      <c r="B26" s="29" t="s">
        <v>210</v>
      </c>
      <c r="C26" s="30">
        <v>2015</v>
      </c>
      <c r="D26" s="31">
        <v>10</v>
      </c>
      <c r="E26" s="32">
        <v>700000</v>
      </c>
      <c r="F26" s="45">
        <f t="shared" si="0"/>
        <v>70000</v>
      </c>
      <c r="G26" s="35" t="s">
        <v>0</v>
      </c>
      <c r="H26" s="26"/>
    </row>
    <row r="27" spans="1:8" s="148" customFormat="1" x14ac:dyDescent="0.25">
      <c r="A27" s="26"/>
      <c r="B27" s="29" t="s">
        <v>211</v>
      </c>
      <c r="C27" s="30">
        <v>2015</v>
      </c>
      <c r="D27" s="31">
        <v>20</v>
      </c>
      <c r="E27" s="32">
        <v>350000</v>
      </c>
      <c r="F27" s="45">
        <f t="shared" si="0"/>
        <v>17500</v>
      </c>
      <c r="G27" s="35" t="s">
        <v>0</v>
      </c>
      <c r="H27" s="26"/>
    </row>
    <row r="28" spans="1:8" s="148" customFormat="1" x14ac:dyDescent="0.25">
      <c r="A28" s="26"/>
      <c r="B28" s="29" t="s">
        <v>207</v>
      </c>
      <c r="C28" s="30">
        <v>2015</v>
      </c>
      <c r="D28" s="31">
        <v>75</v>
      </c>
      <c r="E28" s="32">
        <v>1000000</v>
      </c>
      <c r="F28" s="45">
        <f t="shared" si="0"/>
        <v>13333.333333333334</v>
      </c>
      <c r="G28" s="35" t="s">
        <v>0</v>
      </c>
      <c r="H28" s="26"/>
    </row>
    <row r="29" spans="1:8" s="148" customFormat="1" x14ac:dyDescent="0.25">
      <c r="A29" s="26"/>
      <c r="B29" s="29" t="s">
        <v>195</v>
      </c>
      <c r="C29" s="30">
        <v>2015</v>
      </c>
      <c r="D29" s="31">
        <v>75</v>
      </c>
      <c r="E29" s="32">
        <v>450000</v>
      </c>
      <c r="F29" s="45">
        <f t="shared" si="0"/>
        <v>6000</v>
      </c>
      <c r="G29" s="35" t="s">
        <v>0</v>
      </c>
      <c r="H29" s="26"/>
    </row>
    <row r="30" spans="1:8" s="148" customFormat="1" x14ac:dyDescent="0.25">
      <c r="A30" s="26"/>
      <c r="B30" s="29" t="s">
        <v>195</v>
      </c>
      <c r="C30" s="30">
        <v>2016</v>
      </c>
      <c r="D30" s="31">
        <v>75</v>
      </c>
      <c r="E30" s="32">
        <v>2000000</v>
      </c>
      <c r="F30" s="45">
        <f t="shared" si="0"/>
        <v>26666.666666666668</v>
      </c>
      <c r="G30" s="35" t="s">
        <v>0</v>
      </c>
      <c r="H30" s="26"/>
    </row>
    <row r="31" spans="1:8" s="148" customFormat="1" x14ac:dyDescent="0.25">
      <c r="A31" s="26"/>
      <c r="B31" s="29" t="s">
        <v>201</v>
      </c>
      <c r="C31" s="30">
        <v>2016</v>
      </c>
      <c r="D31" s="31">
        <v>75</v>
      </c>
      <c r="E31" s="32">
        <v>600000</v>
      </c>
      <c r="F31" s="45">
        <f t="shared" si="0"/>
        <v>8000</v>
      </c>
      <c r="G31" s="35" t="s">
        <v>0</v>
      </c>
      <c r="H31" s="26"/>
    </row>
    <row r="32" spans="1:8" s="148" customFormat="1" x14ac:dyDescent="0.25">
      <c r="A32" s="26"/>
      <c r="B32" s="109" t="s">
        <v>72</v>
      </c>
      <c r="C32" s="165"/>
      <c r="D32" s="166"/>
      <c r="E32" s="167"/>
      <c r="F32" s="46">
        <f>SUMIF(C8:C31,"2015",F8:F31)</f>
        <v>382299.99999999994</v>
      </c>
      <c r="G32" s="47" t="s">
        <v>0</v>
      </c>
      <c r="H32" s="26"/>
    </row>
    <row r="33" spans="1:8" s="148" customFormat="1" x14ac:dyDescent="0.25">
      <c r="A33" s="26"/>
      <c r="B33" s="107" t="s">
        <v>130</v>
      </c>
      <c r="C33" s="168"/>
      <c r="D33" s="169"/>
      <c r="E33" s="170"/>
      <c r="F33" s="46">
        <f>SUMIF(C8:C31,"2016",F8:F31)</f>
        <v>34666.666666666672</v>
      </c>
      <c r="G33" s="47" t="s">
        <v>0</v>
      </c>
      <c r="H33" s="26"/>
    </row>
    <row r="34" spans="1:8" s="148" customFormat="1" x14ac:dyDescent="0.25">
      <c r="A34" s="26"/>
      <c r="B34" s="50" t="s">
        <v>36</v>
      </c>
      <c r="C34" s="171"/>
      <c r="D34" s="172"/>
      <c r="E34" s="172"/>
      <c r="F34" s="48">
        <f>F32+F33</f>
        <v>416966.66666666663</v>
      </c>
      <c r="G34" s="49" t="s">
        <v>0</v>
      </c>
      <c r="H34" s="26"/>
    </row>
    <row r="35" spans="1:8" s="148" customFormat="1" x14ac:dyDescent="0.25">
      <c r="A35" s="26"/>
      <c r="B35" s="26"/>
      <c r="C35" s="164"/>
      <c r="D35" s="26"/>
      <c r="E35" s="26"/>
      <c r="F35" s="26"/>
      <c r="G35" s="26"/>
      <c r="H35" s="26"/>
    </row>
    <row r="36" spans="1:8" s="148" customFormat="1" x14ac:dyDescent="0.25">
      <c r="A36" s="26"/>
      <c r="B36" s="26"/>
      <c r="C36" s="164"/>
      <c r="D36" s="26"/>
      <c r="E36" s="26"/>
      <c r="F36" s="26"/>
      <c r="G36" s="26"/>
      <c r="H36" s="26"/>
    </row>
    <row r="37" spans="1:8" s="148" customFormat="1" x14ac:dyDescent="0.25">
      <c r="A37" s="26"/>
      <c r="B37" s="26"/>
      <c r="C37" s="164"/>
      <c r="D37" s="26"/>
      <c r="E37" s="26"/>
      <c r="F37" s="173"/>
      <c r="G37" s="173"/>
      <c r="H37" s="26"/>
    </row>
    <row r="38" spans="1:8" s="148" customFormat="1" hidden="1" x14ac:dyDescent="0.25">
      <c r="C38" s="174"/>
    </row>
    <row r="39" spans="1:8" s="148" customFormat="1" hidden="1" x14ac:dyDescent="0.25">
      <c r="C39" s="174"/>
    </row>
    <row r="40" spans="1:8" s="148" customFormat="1" hidden="1" x14ac:dyDescent="0.25">
      <c r="C40" s="174"/>
    </row>
    <row r="41" spans="1:8" s="148" customFormat="1" hidden="1" x14ac:dyDescent="0.25">
      <c r="C41" s="174"/>
    </row>
    <row r="42" spans="1:8" s="148" customFormat="1" hidden="1" x14ac:dyDescent="0.25">
      <c r="C42" s="174"/>
    </row>
    <row r="43" spans="1:8" s="148" customFormat="1" hidden="1" x14ac:dyDescent="0.25">
      <c r="C43" s="174"/>
    </row>
    <row r="44" spans="1:8" s="148" customFormat="1" hidden="1" x14ac:dyDescent="0.25">
      <c r="C44" s="174"/>
    </row>
    <row r="45" spans="1:8" s="148" customFormat="1" hidden="1" x14ac:dyDescent="0.25">
      <c r="C45" s="174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t="12" hidden="1" customHeight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s="148" customFormat="1" hidden="1" x14ac:dyDescent="0.25">
      <c r="C133" s="174"/>
    </row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ANDELSSELSKABET HAARBY VANDVÆRK</v>
      </c>
      <c r="B1" s="56"/>
      <c r="C1" s="56"/>
      <c r="D1" s="176"/>
      <c r="E1" s="56"/>
    </row>
    <row r="2" spans="1:5" x14ac:dyDescent="0.25">
      <c r="A2" s="220" t="str">
        <f>'1. Forside'!A2</f>
        <v>V103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1" t="s">
        <v>119</v>
      </c>
      <c r="C4" s="261"/>
      <c r="D4" s="261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32500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32500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212</v>
      </c>
      <c r="C11" s="178"/>
      <c r="D11" s="179"/>
      <c r="E11" s="56"/>
    </row>
    <row r="12" spans="1:5" x14ac:dyDescent="0.25">
      <c r="A12" s="56"/>
      <c r="B12" s="53" t="s">
        <v>213</v>
      </c>
      <c r="C12" s="180">
        <v>2024300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2024300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2" t="s">
        <v>140</v>
      </c>
      <c r="C16" s="263"/>
      <c r="D16" s="264"/>
      <c r="E16" s="56"/>
    </row>
    <row r="17" spans="1:5" x14ac:dyDescent="0.25">
      <c r="A17" s="56"/>
      <c r="B17" s="53" t="s">
        <v>70</v>
      </c>
      <c r="C17" s="51">
        <v>35000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17600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52600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5" t="s">
        <v>141</v>
      </c>
      <c r="C22" s="266"/>
      <c r="D22" s="267"/>
      <c r="E22" s="56"/>
    </row>
    <row r="23" spans="1:5" x14ac:dyDescent="0.25">
      <c r="A23" s="56"/>
      <c r="B23" s="108" t="s">
        <v>142</v>
      </c>
      <c r="C23" s="19">
        <v>2753865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2074000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679865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Peter Mouritzen (KFST)</cp:lastModifiedBy>
  <cp:lastPrinted>2015-08-06T11:42:23Z</cp:lastPrinted>
  <dcterms:created xsi:type="dcterms:W3CDTF">2014-01-17T08:54:17Z</dcterms:created>
  <dcterms:modified xsi:type="dcterms:W3CDTF">2015-11-18T08:57:28Z</dcterms:modified>
</cp:coreProperties>
</file>