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4" i="7" l="1"/>
  <c r="F15" i="7"/>
  <c r="F9" i="7"/>
  <c r="F10" i="7"/>
  <c r="F11" i="7"/>
  <c r="F12" i="7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3" i="7" l="1"/>
  <c r="F16" i="7"/>
  <c r="F18" i="7" l="1"/>
  <c r="F9" i="2"/>
  <c r="F10" i="2"/>
  <c r="F11" i="2"/>
  <c r="C9" i="12" l="1"/>
  <c r="C11" i="12" s="1"/>
  <c r="C31" i="8" s="1"/>
  <c r="E31" i="8" s="1"/>
  <c r="F8" i="2" l="1"/>
  <c r="F8" i="7"/>
  <c r="F17" i="7" s="1"/>
  <c r="F12" i="2" l="1"/>
  <c r="C9" i="10" s="1"/>
  <c r="C15" i="11" l="1"/>
  <c r="C28" i="8" s="1"/>
  <c r="C14" i="4"/>
  <c r="C26" i="8" s="1"/>
  <c r="C25" i="3"/>
  <c r="C24" i="8" s="1"/>
  <c r="F19" i="7"/>
  <c r="C18" i="8" s="1"/>
  <c r="C19" i="3"/>
  <c r="C23" i="8" s="1"/>
  <c r="C8" i="3"/>
  <c r="C21" i="8" s="1"/>
  <c r="C8" i="4"/>
  <c r="C25" i="8" s="1"/>
  <c r="C10" i="10"/>
  <c r="C17" i="8" s="1"/>
  <c r="F1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<sst xmlns="http://schemas.openxmlformats.org/spreadsheetml/2006/main" count="375" uniqueCount="199">
  <si>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</si>
  <si>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</si>
  <si>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</si>
  <si>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</si>
  <si>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</si>
  <si>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</si>
  <si>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</si>
  <si>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</si>
  <si>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</si>
  <si>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</si>
  <si>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</si>
  <si>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</si>
  <si>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</si>
  <si>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</si>
  <si>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</si>
  <si>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</si>
  <si>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</si>
  <si>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</si>
  <si>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</si>
  <si>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</si>
  <si>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</si>
  <si>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</si>
  <si>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</si>
  <si>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</si>
  <si>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</si>
  <si>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</si>
  <si>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</si>
  <si>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</si>
  <si>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</si>
  <si>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</si>
  <si>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</si>
  <si>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</si>
  <si>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</si>
  <si>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</si>
  <si>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</si>
  <si>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</si>
  <si>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</si>
  <si>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</si>
  <si>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</si>
  <si>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</si>
  <si>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</si>
  <si>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</si>
  <si>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</si>
  <si>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</si>
  <si>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</si>
  <si>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</si>
  <si>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</si>
  <si>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</si>
  <si>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</si>
  <si>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</si>
  <si>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</si>
  <si>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</si>
  <si>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</si>
  <si>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</si>
  <si>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</si>
  <si>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</si>
  <si>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</si>
  <si>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</si>
  <si>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</si>
  <si>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</si>
  <si>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</si>
  <si>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</si>
  <si>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</si>
  <si>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</si>
  <si>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</si>
  <si>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</si>
  <si>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</si>
  <si>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</si>
  <si>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</si>
  <si>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</si>
  <si>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</si>
  <si>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</si>
  <si>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</si>
  <si>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</si>
  <si>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</si>
  <si>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</si>
  <si>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</si>
  <si>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</si>
  <si>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</si>
  <si>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</si>
  <si>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</si>
  <si>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</si>
  <si>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</si>
  <si>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</si>
  <si>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</si>
  <si>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</si>
  <si>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</si>
  <si>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</si>
  <si>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</si>
  <si>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</si>
  <si>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</si>
  <si>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</si>
  <si>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</si>
  <si>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</si>
  <si>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</si>
  <si>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</si>
  <si>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</si>
  <si>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</si>
  <si>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</si>
  <si>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</si>
  <si>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</si>
  <si>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</si>
  <si>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</si>
  <si>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</si>
  <si>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</si>
  <si>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</si>
  <si>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</si>
  <si>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</si>
  <si>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</si>
  <si>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</si>
  <si>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</si>
  <si>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</si>
  <si>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</si>
  <si>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</si>
  <si>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</si>
  <si>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</si>
  <si>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</si>
  <si>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</si>
  <si>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</si>
  <si>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</si>
  <si>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</si>
  <si>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</si>
  <si>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</si>
  <si>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</si>
  <si>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</si>
  <si>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</si>
  <si>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</si>
  <si>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</si>
  <si>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</si>
  <si>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</si>
  <si>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</si>
  <si>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</si>
  <si>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</si>
  <si>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</si>
  <si>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</si>
  <si>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</si>
  <si>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</si>
  <si>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</si>
  <si>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</si>
  <si>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</si>
  <si>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</si>
  <si>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</si>
  <si>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</si>
  <si>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</si>
  <si>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</si>
  <si>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</si>
  <si>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</si>
  <si>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</si>
  <si>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</si>
  <si>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</si>
  <si>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</si>
  <si>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</si>
  <si>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</si>
  <si>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</si>
  <si>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</si>
  <si>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</si>
  <si>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</si>
  <si>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</si>
  <si>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</si>
  <si>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</si>
  <si>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</si>
  <si>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</si>
  <si>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</si>
  <si>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</si>
  <si>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</si>
  <si>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</si>
  <si>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</si>
  <si>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</si>
  <si>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</si>
  <si>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</si>
  <si>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</si>
  <si>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</si>
  <si>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</si>
  <si>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</si>
  <si>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</si>
  <si>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</si>
  <si>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</si>
  <si>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</si>
  <si>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</si>
  <si>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 xml:space="preserve">Afregningsmålere, mekaniske </t>
  </si>
  <si>
    <t>2014</t>
  </si>
  <si>
    <t>8</t>
  </si>
  <si>
    <t>Inspektionsbrønd, Mek./EL</t>
  </si>
  <si>
    <t>15</t>
  </si>
  <si>
    <t>Ø110 mm &lt; Ledningsnet ≤ Ø 250 mm</t>
  </si>
  <si>
    <t>75</t>
  </si>
  <si>
    <t>Køretøjer, små lastvogne (&lt; 3.500 kg.)</t>
  </si>
  <si>
    <t>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</si>
  <si>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</si>
  <si>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</si>
  <si>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</si>
  <si>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</si>
  <si>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Dokumenteret Drikkevandssikkerhed (DDS)</t>
  </si>
  <si>
    <t>Afregningsmålere, elektroniske ≤ Ø 110mm (Qn 10)</t>
  </si>
  <si>
    <t>Etageareal vandbehandlingsbygning</t>
  </si>
  <si>
    <t>SRO-brønd/kvarterbrønd/sektionsbrønd, Mek./EL</t>
  </si>
  <si>
    <t>Ø 250 mm &lt; Ledningsnet ≤ Ø 500mm</t>
  </si>
  <si>
    <t>Andelsselskabet Ørbæk Vandværk</t>
  </si>
  <si>
    <t>V012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</si>
</sst>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197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198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49" t="s">
        <v>58</v>
      </c>
      <c r="E8" s="249"/>
      <c r="F8" s="249"/>
      <c r="G8" s="123"/>
      <c r="H8" s="123"/>
      <c r="I8" s="123"/>
    </row>
    <row r="9" spans="1:9" x14ac:dyDescent="0.25">
      <c r="A9" s="121"/>
      <c r="B9" s="121"/>
      <c r="C9" s="121"/>
      <c r="D9" s="254" t="s">
        <v>106</v>
      </c>
      <c r="E9" s="254"/>
      <c r="F9" s="254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0" t="s">
        <v>59</v>
      </c>
      <c r="E13" s="250"/>
      <c r="F13" s="25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1" t="s">
        <v>60</v>
      </c>
      <c r="E16" s="252"/>
      <c r="F16" s="253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8" t="s">
        <v>2</v>
      </c>
      <c r="E17" s="229"/>
      <c r="F17" s="230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8" t="s">
        <v>129</v>
      </c>
      <c r="E18" s="229"/>
      <c r="F18" s="230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6" t="s">
        <v>44</v>
      </c>
      <c r="E19" s="247"/>
      <c r="F19" s="248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6" t="s">
        <v>61</v>
      </c>
      <c r="E20" s="247"/>
      <c r="F20" s="248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6" t="s">
        <v>87</v>
      </c>
      <c r="E21" s="247"/>
      <c r="F21" s="248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6" t="s">
        <v>62</v>
      </c>
      <c r="E22" s="247"/>
      <c r="F22" s="248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3" t="s">
        <v>42</v>
      </c>
      <c r="E23" s="244"/>
      <c r="F23" s="24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0" t="s">
        <v>63</v>
      </c>
      <c r="E24" s="241"/>
      <c r="F24" s="24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7" t="s">
        <v>43</v>
      </c>
      <c r="E25" s="238"/>
      <c r="F25" s="23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4" t="s">
        <v>64</v>
      </c>
      <c r="E26" s="235"/>
      <c r="F26" s="23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5" t="s">
        <v>138</v>
      </c>
      <c r="E27" s="226"/>
      <c r="F27" s="227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1" t="s">
        <v>139</v>
      </c>
      <c r="E28" s="232"/>
      <c r="F28" s="23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Andelsselskabet Ørbæk Vandværk</v>
      </c>
      <c r="B1" s="56"/>
      <c r="C1" s="56"/>
      <c r="D1" s="56"/>
      <c r="E1" s="56"/>
    </row>
    <row r="2" spans="1:5" x14ac:dyDescent="0.25">
      <c r="A2" s="219" t="str">
        <f>'1. Forside'!A2</f>
        <v>V012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8" t="s">
        <v>119</v>
      </c>
      <c r="C4" s="258"/>
      <c r="D4" s="258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108" t="s">
        <v>192</v>
      </c>
      <c r="C7" s="51">
        <v>50000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50000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Andelsselskabet Ørbæk Vandværk</v>
      </c>
      <c r="B1" s="26"/>
      <c r="C1" s="26"/>
      <c r="D1" s="26"/>
      <c r="E1" s="26"/>
    </row>
    <row r="2" spans="1:5" x14ac:dyDescent="0.25">
      <c r="A2" s="220" t="str">
        <f>'1. Forside'!A2</f>
        <v>V012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5" t="s">
        <v>188</v>
      </c>
      <c r="C4" s="255"/>
      <c r="D4" s="255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6000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20000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-14000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8682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-30000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38682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Andelsselskabet Ørbæk Vandværk</v>
      </c>
      <c r="B1" s="26"/>
      <c r="C1" s="26"/>
      <c r="D1" s="26"/>
      <c r="E1" s="26"/>
    </row>
    <row r="2" spans="1:5" x14ac:dyDescent="0.25">
      <c r="A2" s="220" t="str">
        <f>'1. Forside'!A2</f>
        <v>V012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8" t="s">
        <v>189</v>
      </c>
      <c r="C4" s="258"/>
      <c r="D4" s="258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-2035714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-965580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-1070134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-214026.8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Ørbæk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5" t="s">
        <v>190</v>
      </c>
      <c r="C4" s="255"/>
      <c r="D4" s="255"/>
      <c r="E4" s="255"/>
      <c r="F4" s="255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3294575.4095367072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545559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66128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15445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96833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723965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35000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7401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42401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-781794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-781794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-15428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112195</v>
      </c>
      <c r="D31" s="79" t="s">
        <v>0</v>
      </c>
      <c r="E31" s="10">
        <f>-C31</f>
        <v>-112195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2809374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2809374</v>
      </c>
      <c r="D36" s="79" t="s">
        <v>0</v>
      </c>
      <c r="E36" s="10">
        <f>-C36</f>
        <v>-2809374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373006.40953670722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Andelsselskabet Ørbæk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V012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5" t="s">
        <v>191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1" t="s">
        <v>0</v>
      </c>
      <c r="E7" s="222">
        <v>332862</v>
      </c>
      <c r="F7" s="221" t="s">
        <v>0</v>
      </c>
      <c r="G7" s="222">
        <v>30629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0</v>
      </c>
      <c r="F8" s="221" t="s">
        <v>0</v>
      </c>
      <c r="G8" s="223">
        <v>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332862</v>
      </c>
      <c r="F11" s="153" t="s">
        <v>0</v>
      </c>
      <c r="G11" s="55">
        <f>E11+G7-G8-G9</f>
        <v>363491</v>
      </c>
      <c r="H11" s="153" t="s">
        <v>0</v>
      </c>
      <c r="I11" s="55">
        <f>G11+I7-I8-I9</f>
        <v>363491</v>
      </c>
      <c r="J11" s="153" t="s">
        <v>0</v>
      </c>
      <c r="K11" s="55">
        <f>K7-K8-K9+K10+I11</f>
        <v>363491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Ørbæk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5" t="s">
        <v>105</v>
      </c>
      <c r="C4" s="255"/>
      <c r="D4" s="255"/>
      <c r="E4" s="255"/>
      <c r="F4" s="255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1018262.906919518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-3869.3990462941683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-50913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963480.50787322386</v>
      </c>
      <c r="D13" s="79" t="s">
        <v>0</v>
      </c>
      <c r="E13" s="6">
        <f>C13</f>
        <v>963480.50787322386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509097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investeringer'!F14</f>
        <v>169983.04166666669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28028.676666666681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investeringer'!F19</f>
        <v>140333.33333333334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847442.05166666675</v>
      </c>
      <c r="D19" s="79" t="s">
        <v>0</v>
      </c>
      <c r="E19" s="8">
        <f>C19</f>
        <v>847442.05166666675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32500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1567200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25000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45013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-14000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38682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1744395</v>
      </c>
      <c r="D29" s="79" t="s">
        <v>0</v>
      </c>
      <c r="E29" s="6">
        <f>C29</f>
        <v>1744395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-214026.8</v>
      </c>
      <c r="D31" s="79" t="s">
        <v>0</v>
      </c>
      <c r="E31" s="10">
        <f>C31</f>
        <v>-214026.8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373006.40953670722</v>
      </c>
      <c r="D33" s="79" t="s">
        <v>0</v>
      </c>
      <c r="E33" s="12">
        <f>C33</f>
        <v>373006.40953670722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3714297.1690765982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240098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15.469921319946847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8.9425866482711154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Andelsselskabet Ørbæk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V012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5" t="s">
        <v>125</v>
      </c>
      <c r="C4" s="255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1018262.906919518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1018262.906919518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1018262.906919518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-3869.3990462941683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Ørbæk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5" t="s">
        <v>124</v>
      </c>
      <c r="C4" s="255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643134.85201036755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1014393.5078732239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1018262.906919518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7">
        <v>212918.77383687123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50913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Ørbæk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5" t="s">
        <v>123</v>
      </c>
      <c r="C4" s="255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23568859.086913299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509097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509097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Ørbæk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6" t="s">
        <v>127</v>
      </c>
      <c r="C4" s="256"/>
      <c r="D4" s="256"/>
      <c r="E4" s="256"/>
      <c r="F4" s="256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7" t="s">
        <v>52</v>
      </c>
      <c r="G7" s="257"/>
      <c r="H7" s="26"/>
    </row>
    <row r="8" spans="1:8" s="148" customFormat="1" x14ac:dyDescent="0.25">
      <c r="A8" s="26"/>
      <c r="B8" s="29" t="s">
        <v>179</v>
      </c>
      <c r="C8" s="30" t="s">
        <v>180</v>
      </c>
      <c r="D8" s="31" t="s">
        <v>181</v>
      </c>
      <c r="E8" s="32">
        <v>239177</v>
      </c>
      <c r="F8" s="34">
        <f t="shared" ref="F8:F11" si="0">E8/D8</f>
        <v>29897.125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 t="s">
        <v>180</v>
      </c>
      <c r="D9" s="31" t="s">
        <v>183</v>
      </c>
      <c r="E9" s="32">
        <v>373031</v>
      </c>
      <c r="F9" s="34">
        <f t="shared" si="0"/>
        <v>24868.733333333334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180</v>
      </c>
      <c r="D10" s="31" t="s">
        <v>185</v>
      </c>
      <c r="E10" s="32">
        <v>84386</v>
      </c>
      <c r="F10" s="34">
        <f t="shared" si="0"/>
        <v>1125.1466666666668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180</v>
      </c>
      <c r="D11" s="31" t="s">
        <v>187</v>
      </c>
      <c r="E11" s="32">
        <v>85200</v>
      </c>
      <c r="F11" s="34">
        <f t="shared" si="0"/>
        <v>17040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72931.005000000005</v>
      </c>
      <c r="G12" s="37" t="s">
        <v>0</v>
      </c>
      <c r="H12" s="26"/>
    </row>
    <row r="13" spans="1:8" s="148" customFormat="1" x14ac:dyDescent="0.25">
      <c r="A13" s="26"/>
      <c r="B13" s="107" t="s">
        <v>133</v>
      </c>
      <c r="C13" s="159"/>
      <c r="D13" s="159"/>
      <c r="E13" s="159"/>
      <c r="F13" s="66">
        <v>97052.036666666667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169983.04166666669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Andelsselskabet Ørbæk Vandværk</v>
      </c>
      <c r="B1" s="162"/>
      <c r="C1" s="162"/>
      <c r="D1" s="162"/>
      <c r="E1" s="162"/>
    </row>
    <row r="2" spans="1:5" x14ac:dyDescent="0.25">
      <c r="A2" s="1" t="str">
        <f>'1. Forside'!A2</f>
        <v>V012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5" t="s">
        <v>122</v>
      </c>
      <c r="C4" s="255"/>
      <c r="D4" s="255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46750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71083.333333333328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investeringer'!F12</f>
        <v>72931.005000000005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28028.676666666681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Ørbæk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5" t="s">
        <v>121</v>
      </c>
      <c r="C4" s="255"/>
      <c r="D4" s="255"/>
      <c r="E4" s="255"/>
      <c r="F4" s="255"/>
      <c r="G4" s="255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7" t="s">
        <v>56</v>
      </c>
      <c r="G7" s="257"/>
      <c r="H7" s="26"/>
    </row>
    <row r="8" spans="1:8" s="148" customFormat="1" x14ac:dyDescent="0.25">
      <c r="A8" s="26"/>
      <c r="B8" s="29" t="s">
        <v>193</v>
      </c>
      <c r="C8" s="30">
        <v>2015</v>
      </c>
      <c r="D8" s="31">
        <v>10</v>
      </c>
      <c r="E8" s="32">
        <v>550000</v>
      </c>
      <c r="F8" s="45">
        <f>E8/D8</f>
        <v>55000</v>
      </c>
      <c r="G8" s="35" t="s">
        <v>0</v>
      </c>
      <c r="H8" s="26"/>
    </row>
    <row r="9" spans="1:8" s="148" customFormat="1" x14ac:dyDescent="0.25">
      <c r="A9" s="26"/>
      <c r="B9" s="29" t="s">
        <v>194</v>
      </c>
      <c r="C9" s="30">
        <v>2015</v>
      </c>
      <c r="D9" s="31">
        <v>75</v>
      </c>
      <c r="E9" s="32">
        <v>300000</v>
      </c>
      <c r="F9" s="45">
        <f t="shared" ref="F9:F12" si="0">E9/D9</f>
        <v>4000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>
        <v>2015</v>
      </c>
      <c r="D10" s="31">
        <v>75</v>
      </c>
      <c r="E10" s="32">
        <v>300000</v>
      </c>
      <c r="F10" s="45">
        <f t="shared" si="0"/>
        <v>4000</v>
      </c>
      <c r="G10" s="35" t="s">
        <v>0</v>
      </c>
      <c r="H10" s="26"/>
    </row>
    <row r="11" spans="1:8" s="148" customFormat="1" x14ac:dyDescent="0.25">
      <c r="A11" s="26"/>
      <c r="B11" s="29" t="s">
        <v>195</v>
      </c>
      <c r="C11" s="30">
        <v>2015</v>
      </c>
      <c r="D11" s="31">
        <v>15</v>
      </c>
      <c r="E11" s="32">
        <v>100000</v>
      </c>
      <c r="F11" s="45">
        <f t="shared" si="0"/>
        <v>6666.666666666667</v>
      </c>
      <c r="G11" s="35" t="s">
        <v>0</v>
      </c>
      <c r="H11" s="26"/>
    </row>
    <row r="12" spans="1:8" s="148" customFormat="1" x14ac:dyDescent="0.25">
      <c r="A12" s="26"/>
      <c r="B12" s="29" t="s">
        <v>196</v>
      </c>
      <c r="C12" s="30">
        <v>2015</v>
      </c>
      <c r="D12" s="31">
        <v>75</v>
      </c>
      <c r="E12" s="32">
        <v>50000</v>
      </c>
      <c r="F12" s="45">
        <f t="shared" si="0"/>
        <v>666.66666666666663</v>
      </c>
      <c r="G12" s="35" t="s">
        <v>0</v>
      </c>
      <c r="H12" s="26"/>
    </row>
    <row r="13" spans="1:8" s="148" customFormat="1" x14ac:dyDescent="0.25">
      <c r="A13" s="26"/>
      <c r="B13" s="29" t="s">
        <v>193</v>
      </c>
      <c r="C13" s="30">
        <v>2016</v>
      </c>
      <c r="D13" s="31">
        <v>10</v>
      </c>
      <c r="E13" s="32">
        <v>350000</v>
      </c>
      <c r="F13" s="45">
        <f t="shared" ref="F13:F15" si="1">E13/D13</f>
        <v>35000</v>
      </c>
      <c r="G13" s="35" t="s">
        <v>0</v>
      </c>
      <c r="H13" s="26"/>
    </row>
    <row r="14" spans="1:8" s="148" customFormat="1" x14ac:dyDescent="0.25">
      <c r="A14" s="26"/>
      <c r="B14" s="29" t="s">
        <v>179</v>
      </c>
      <c r="C14" s="30">
        <v>2016</v>
      </c>
      <c r="D14" s="31">
        <v>8</v>
      </c>
      <c r="E14" s="32">
        <v>200000</v>
      </c>
      <c r="F14" s="45">
        <f t="shared" si="1"/>
        <v>25000</v>
      </c>
      <c r="G14" s="35" t="s">
        <v>0</v>
      </c>
      <c r="H14" s="26"/>
    </row>
    <row r="15" spans="1:8" s="148" customFormat="1" x14ac:dyDescent="0.25">
      <c r="A15" s="26"/>
      <c r="B15" s="29" t="s">
        <v>184</v>
      </c>
      <c r="C15" s="30">
        <v>2016</v>
      </c>
      <c r="D15" s="31">
        <v>75</v>
      </c>
      <c r="E15" s="32">
        <v>250000</v>
      </c>
      <c r="F15" s="45">
        <f t="shared" si="1"/>
        <v>3333.3333333333335</v>
      </c>
      <c r="G15" s="35" t="s">
        <v>0</v>
      </c>
      <c r="H15" s="26"/>
    </row>
    <row r="16" spans="1:8" s="148" customFormat="1" x14ac:dyDescent="0.25">
      <c r="A16" s="26"/>
      <c r="B16" s="29" t="s">
        <v>196</v>
      </c>
      <c r="C16" s="30">
        <v>2016</v>
      </c>
      <c r="D16" s="31">
        <v>75</v>
      </c>
      <c r="E16" s="32">
        <v>500000</v>
      </c>
      <c r="F16" s="45">
        <f t="shared" ref="F16" si="2">E16/D16</f>
        <v>6666.666666666667</v>
      </c>
      <c r="G16" s="35" t="s">
        <v>0</v>
      </c>
      <c r="H16" s="26"/>
    </row>
    <row r="17" spans="1:8" s="148" customFormat="1" x14ac:dyDescent="0.25">
      <c r="A17" s="26"/>
      <c r="B17" s="109" t="s">
        <v>72</v>
      </c>
      <c r="C17" s="165"/>
      <c r="D17" s="166"/>
      <c r="E17" s="167"/>
      <c r="F17" s="46">
        <f>SUMIF(C8:C16,"2015",F8:F16)</f>
        <v>70333.333333333343</v>
      </c>
      <c r="G17" s="47" t="s">
        <v>0</v>
      </c>
      <c r="H17" s="26"/>
    </row>
    <row r="18" spans="1:8" s="148" customFormat="1" x14ac:dyDescent="0.25">
      <c r="A18" s="26"/>
      <c r="B18" s="107" t="s">
        <v>131</v>
      </c>
      <c r="C18" s="168"/>
      <c r="D18" s="169"/>
      <c r="E18" s="170"/>
      <c r="F18" s="46">
        <f>SUMIF(C8:C16,"2016",F8:F16)</f>
        <v>70000</v>
      </c>
      <c r="G18" s="47" t="s">
        <v>0</v>
      </c>
      <c r="H18" s="26"/>
    </row>
    <row r="19" spans="1:8" s="148" customFormat="1" x14ac:dyDescent="0.25">
      <c r="A19" s="26"/>
      <c r="B19" s="50" t="s">
        <v>36</v>
      </c>
      <c r="C19" s="171"/>
      <c r="D19" s="172"/>
      <c r="E19" s="172"/>
      <c r="F19" s="48">
        <f>F17+F18</f>
        <v>140333.33333333334</v>
      </c>
      <c r="G19" s="49" t="s">
        <v>0</v>
      </c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173"/>
      <c r="G22" s="173"/>
      <c r="H22" s="26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t="12" hidden="1" customHeight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Andelsselskabet Ørbæk Vandværk</v>
      </c>
      <c r="B1" s="56"/>
      <c r="C1" s="56"/>
      <c r="D1" s="176"/>
      <c r="E1" s="56"/>
    </row>
    <row r="2" spans="1:5" x14ac:dyDescent="0.25">
      <c r="A2" s="219" t="str">
        <f>'1. Forside'!A2</f>
        <v>V012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8" t="s">
        <v>120</v>
      </c>
      <c r="C4" s="258"/>
      <c r="D4" s="258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32500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32500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1567200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1567200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59" t="s">
        <v>141</v>
      </c>
      <c r="C16" s="260"/>
      <c r="D16" s="261"/>
      <c r="E16" s="56"/>
    </row>
    <row r="17" spans="1:5" x14ac:dyDescent="0.25">
      <c r="A17" s="56"/>
      <c r="B17" s="53" t="s">
        <v>70</v>
      </c>
      <c r="C17" s="51">
        <v>10000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15000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25000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2" t="s">
        <v>142</v>
      </c>
      <c r="C22" s="263"/>
      <c r="D22" s="264"/>
      <c r="E22" s="56"/>
    </row>
    <row r="23" spans="1:5" x14ac:dyDescent="0.25">
      <c r="A23" s="56"/>
      <c r="B23" s="108" t="s">
        <v>143</v>
      </c>
      <c r="C23" s="19">
        <v>1694813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1649800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45013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2015-08-13T09:24:10Z</dcterms:modified>
</cp:coreProperties>
</file>