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10" i="7" l="1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9" i="2" l="1"/>
  <c r="F10" i="2"/>
  <c r="F11" i="2"/>
  <c r="F12" i="2"/>
  <c r="F13" i="2"/>
  <c r="F14" i="2"/>
  <c r="F15" i="2"/>
  <c r="F16" i="2"/>
  <c r="F17" i="2"/>
  <c r="F18" i="2"/>
  <c r="F19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14" i="16"/>
  <c r="C8" i="8" s="1"/>
  <c r="C9" i="9"/>
  <c r="C15" i="8" s="1"/>
  <c r="C12" i="8"/>
  <c r="E29" i="19"/>
  <c r="C16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29" i="7"/>
  <c r="C9" i="12" l="1"/>
  <c r="C31" i="8" s="1"/>
  <c r="E31" i="8" s="1"/>
  <c r="F8" i="2" l="1"/>
  <c r="F8" i="7"/>
  <c r="F28" i="7" s="1"/>
  <c r="F20" i="2" l="1"/>
  <c r="C9" i="10" s="1"/>
  <c r="C15" i="11" l="1"/>
  <c r="C28" i="8" s="1"/>
  <c r="C14" i="4"/>
  <c r="C26" i="8" s="1"/>
  <c r="C28" i="3"/>
  <c r="C24" i="8" s="1"/>
  <c r="F30" i="7"/>
  <c r="C18" i="8" s="1"/>
  <c r="C22" i="3"/>
  <c r="C23" i="8" s="1"/>
  <c r="C11" i="3"/>
  <c r="C21" i="8" s="1"/>
  <c r="C8" i="4"/>
  <c r="C25" i="8" s="1"/>
  <c r="C10" i="10"/>
  <c r="C17" i="8" s="1"/>
  <c r="F22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<sst xmlns="http://schemas.openxmlformats.org/spreadsheetml/2006/main" count="434" uniqueCount="209">
  <si>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</si>
  <si>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</si>
  <si>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</si>
  <si>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</si>
  <si>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</si>
  <si>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</si>
  <si>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</si>
  <si>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</si>
  <si>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</si>
  <si>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</si>
  <si>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</si>
  <si>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</si>
  <si>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</si>
  <si>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</si>
  <si>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</si>
  <si>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</si>
  <si>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</si>
  <si>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</si>
  <si>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</si>
  <si>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</si>
  <si>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</si>
  <si>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</si>
  <si>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</si>
  <si>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</si>
  <si>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</si>
  <si>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</si>
  <si>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</si>
  <si>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</si>
  <si>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</si>
  <si>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</si>
  <si>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</si>
  <si>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</si>
  <si>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</si>
  <si>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</si>
  <si>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</si>
  <si>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</si>
  <si>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</si>
  <si>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</si>
  <si>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</si>
  <si>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</si>
  <si>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</si>
  <si>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</si>
  <si>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</si>
  <si>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</si>
  <si>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</si>
  <si>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</si>
  <si>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</si>
  <si>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</si>
  <si>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</si>
  <si>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</si>
  <si>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</si>
  <si>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</si>
  <si>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</si>
  <si>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</si>
  <si>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</si>
  <si>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</si>
  <si>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</si>
  <si>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</si>
  <si>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</si>
  <si>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</si>
  <si>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</si>
  <si>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</si>
  <si>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</si>
  <si>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</si>
  <si>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</si>
  <si>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</si>
  <si>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</si>
  <si>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</si>
  <si>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</si>
  <si>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</si>
  <si>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</si>
  <si>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</si>
  <si>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</si>
  <si>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</si>
  <si>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</si>
  <si>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</si>
  <si>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</si>
  <si>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</si>
  <si>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</si>
  <si>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</si>
  <si>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</si>
  <si>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</si>
  <si>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</si>
  <si>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</si>
  <si>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</si>
  <si>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</si>
  <si>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</si>
  <si>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</si>
  <si>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</si>
  <si>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</si>
  <si>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</si>
  <si>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</si>
  <si>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</si>
  <si>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</si>
  <si>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</si>
  <si>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</si>
  <si>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</si>
  <si>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</si>
  <si>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</si>
  <si>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</si>
  <si>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</si>
  <si>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</si>
  <si>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</si>
  <si>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</si>
  <si>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</si>
  <si>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</si>
  <si>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</si>
  <si>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</si>
  <si>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</si>
  <si>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</si>
  <si>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</si>
  <si>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</si>
  <si>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</si>
  <si>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</si>
  <si>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</si>
  <si>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</si>
  <si>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</si>
  <si>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</si>
  <si>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</si>
  <si>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</si>
  <si>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</si>
  <si>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</si>
  <si>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</si>
  <si>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</si>
  <si>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</si>
  <si>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</si>
  <si>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</si>
  <si>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</si>
  <si>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</si>
  <si>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</si>
  <si>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</si>
  <si>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</si>
  <si>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</si>
  <si>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</si>
  <si>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</si>
  <si>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</si>
  <si>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</si>
  <si>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</si>
  <si>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</si>
  <si>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</si>
  <si>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</si>
  <si>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</si>
  <si>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</si>
  <si>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</si>
  <si>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</si>
  <si>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</si>
  <si>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</si>
  <si>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</si>
  <si>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</si>
  <si>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</si>
  <si>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</si>
  <si>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</si>
  <si>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</si>
  <si>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</si>
  <si>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</si>
  <si>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</si>
  <si>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</si>
  <si>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</si>
  <si>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</si>
  <si>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</si>
  <si>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</si>
  <si>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</si>
  <si>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</si>
  <si>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</si>
  <si>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</si>
  <si>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</si>
  <si>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</si>
  <si>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</si>
  <si>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</si>
  <si>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</si>
  <si>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</si>
  <si>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</si>
  <si>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</si>
  <si>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</si>
  <si>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</si>
  <si>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</si>
  <si>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</si>
  <si>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</si>
  <si>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</si>
  <si>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</si>
  <si>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Ejendomsskatter</t>
  </si>
  <si>
    <t>Selskabsskatter</t>
  </si>
  <si>
    <t>Køb af ydelser og produkter, der omfattet af prisloftreguleringen hos et andet selskab</t>
  </si>
  <si>
    <t xml:space="preserve">kr. </t>
  </si>
  <si>
    <t>Hegn</t>
  </si>
  <si>
    <t>2014</t>
  </si>
  <si>
    <t>15</t>
  </si>
  <si>
    <t>SRO anlæg</t>
  </si>
  <si>
    <t>10</t>
  </si>
  <si>
    <t>Ø 50mm &lt; Ledningsnet ≤ Ø110 mm</t>
  </si>
  <si>
    <t>75</t>
  </si>
  <si>
    <t>Ø110 mm &lt; Ledningsnet ≤ Ø 250 mm</t>
  </si>
  <si>
    <t>Stik på ledningsnet, Konstruktioner</t>
  </si>
  <si>
    <t>Ventiler på ledningsnet ≤ Ø50 mm</t>
  </si>
  <si>
    <t>Ventiler på Ø 50mm &lt; Ledningsnet ≤ Ø110 mm</t>
  </si>
  <si>
    <t>Ventiler på Ø110 mm &lt; Ledningsnet ≤ Ø 250 mm</t>
  </si>
  <si>
    <t>Arbejdsplads</t>
  </si>
  <si>
    <t>5</t>
  </si>
  <si>
    <t>Køretøjer, små lastvogne (&lt; 3.500 kg.)</t>
  </si>
  <si>
    <t>Køretøjer, entreprenørmaskiner</t>
  </si>
  <si>
    <t>Reoler</t>
  </si>
  <si>
    <t xml:space="preserve">Afregningsmålere, mekaniske </t>
  </si>
  <si>
    <t>Ledningsnet ≤ Ø50 mm</t>
  </si>
  <si>
    <t>Beluftningsanlæg, bundbeluftbning, Kontruktioner</t>
  </si>
  <si>
    <t>Arwos Vand AS</t>
  </si>
  <si>
    <t>V015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</si>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</sst>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Arwos Vand AS</v>
      </c>
      <c r="B1" s="56"/>
      <c r="C1" s="56"/>
      <c r="D1" s="56"/>
      <c r="E1" s="56"/>
    </row>
    <row r="2" spans="1:5" x14ac:dyDescent="0.25">
      <c r="A2" s="220" t="str">
        <f>'1. Forside'!A2</f>
        <v>V015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Arwos Vand AS</v>
      </c>
      <c r="B1" s="26"/>
      <c r="C1" s="26"/>
      <c r="D1" s="26"/>
      <c r="E1" s="26"/>
    </row>
    <row r="2" spans="1:5" x14ac:dyDescent="0.25">
      <c r="A2" s="221" t="str">
        <f>'1. Forside'!A2</f>
        <v>V015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440000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440000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487090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159000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328090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Arwos Vand AS</v>
      </c>
      <c r="B1" s="26"/>
      <c r="C1" s="26"/>
      <c r="D1" s="26"/>
      <c r="E1" s="26"/>
    </row>
    <row r="2" spans="1:5" x14ac:dyDescent="0.25">
      <c r="A2" s="221" t="str">
        <f>'1. Forside'!A2</f>
        <v>V015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-2764207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-2764207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Arwos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23614482.747359019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3900258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867295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-12085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241583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4997051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659769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533744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1193513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489378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-604199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-3268446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-522291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-202455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-4597391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2082551</v>
      </c>
      <c r="D27" s="79" t="s">
        <v>0</v>
      </c>
      <c r="E27" s="10">
        <f>IF(C27&lt;0,0,-C27)</f>
        <v>-2082551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2894338</v>
      </c>
      <c r="D29" s="79" t="s">
        <v>0</v>
      </c>
      <c r="E29" s="10">
        <f>-C29</f>
        <v>-2894338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19733639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19733639</v>
      </c>
      <c r="D36" s="79" t="s">
        <v>0</v>
      </c>
      <c r="E36" s="10">
        <f>-C36</f>
        <v>-19733639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-1096045.2526409812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Arwos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V015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1034617.5</v>
      </c>
      <c r="F7" s="222" t="s">
        <v>0</v>
      </c>
      <c r="G7" s="223">
        <v>3383716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489378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1034617.5</v>
      </c>
      <c r="F9" s="222" t="s">
        <v>0</v>
      </c>
      <c r="G9" s="224">
        <v>2894338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Arwos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7392406.093055944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-28091.143153612586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-368327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6995987.9499023315</v>
      </c>
      <c r="D13" s="79" t="s">
        <v>0</v>
      </c>
      <c r="E13" s="6">
        <f>C13</f>
        <v>6995987.9499023315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3842767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206</v>
      </c>
      <c r="C16" s="14">
        <f>'6. Gennemførte investeringer'!F22</f>
        <v>1487456.8158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134113.03159999999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investeringer'!F30</f>
        <v>403000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5867336.8474000003</v>
      </c>
      <c r="D19" s="79" t="s">
        <v>0</v>
      </c>
      <c r="E19" s="8">
        <f>C19</f>
        <v>5867336.8474000003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216000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8700000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115500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201953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440000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328090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10001543</v>
      </c>
      <c r="D29" s="79" t="s">
        <v>0</v>
      </c>
      <c r="E29" s="6">
        <f>C29</f>
        <v>10001543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-1096045.2526409812</v>
      </c>
      <c r="D33" s="79" t="s">
        <v>0</v>
      </c>
      <c r="E33" s="12">
        <f>C33</f>
        <v>-1096045.2526409812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21768822.544661351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1134268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19.191956878499042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11.521811903942764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Arwos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V015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7392406.093055944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7392406.093055944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7392406.093055944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-28091.143153612586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Arwos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4785843.7046444174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7364314.9499023315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7392406.093055944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1473306.5343460497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368327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Arwos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166066593.04025584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3842767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3842767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Arwos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V015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184</v>
      </c>
      <c r="C8" s="30" t="s">
        <v>185</v>
      </c>
      <c r="D8" s="31" t="s">
        <v>186</v>
      </c>
      <c r="E8" s="32">
        <v>25048</v>
      </c>
      <c r="F8" s="34">
        <f t="shared" ref="F8" si="0">E8/D8</f>
        <v>1669.8666666666666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 t="s">
        <v>185</v>
      </c>
      <c r="D9" s="31" t="s">
        <v>188</v>
      </c>
      <c r="E9" s="32">
        <v>107742.49</v>
      </c>
      <c r="F9" s="34">
        <f t="shared" ref="F9:F19" si="1">E9/D9</f>
        <v>10774.249</v>
      </c>
      <c r="G9" s="35" t="s">
        <v>0</v>
      </c>
      <c r="H9" s="26"/>
    </row>
    <row r="10" spans="1:8" s="148" customFormat="1" x14ac:dyDescent="0.25">
      <c r="A10" s="26"/>
      <c r="B10" s="29" t="s">
        <v>189</v>
      </c>
      <c r="C10" s="30" t="s">
        <v>185</v>
      </c>
      <c r="D10" s="31" t="s">
        <v>190</v>
      </c>
      <c r="E10" s="32">
        <v>1602090.65</v>
      </c>
      <c r="F10" s="34">
        <f t="shared" si="1"/>
        <v>21361.208666666666</v>
      </c>
      <c r="G10" s="35" t="s">
        <v>0</v>
      </c>
      <c r="H10" s="26"/>
    </row>
    <row r="11" spans="1:8" s="148" customFormat="1" x14ac:dyDescent="0.25">
      <c r="A11" s="26"/>
      <c r="B11" s="29" t="s">
        <v>191</v>
      </c>
      <c r="C11" s="30" t="s">
        <v>185</v>
      </c>
      <c r="D11" s="31" t="s">
        <v>190</v>
      </c>
      <c r="E11" s="32">
        <v>4031</v>
      </c>
      <c r="F11" s="34">
        <f t="shared" si="1"/>
        <v>53.74666666666667</v>
      </c>
      <c r="G11" s="35" t="s">
        <v>0</v>
      </c>
      <c r="H11" s="26"/>
    </row>
    <row r="12" spans="1:8" s="148" customFormat="1" x14ac:dyDescent="0.25">
      <c r="A12" s="26"/>
      <c r="B12" s="29" t="s">
        <v>192</v>
      </c>
      <c r="C12" s="30" t="s">
        <v>185</v>
      </c>
      <c r="D12" s="31" t="s">
        <v>190</v>
      </c>
      <c r="E12" s="32">
        <v>392859.7</v>
      </c>
      <c r="F12" s="34">
        <f t="shared" si="1"/>
        <v>5238.1293333333333</v>
      </c>
      <c r="G12" s="35" t="s">
        <v>0</v>
      </c>
      <c r="H12" s="26"/>
    </row>
    <row r="13" spans="1:8" s="148" customFormat="1" x14ac:dyDescent="0.25">
      <c r="A13" s="26"/>
      <c r="B13" s="29" t="s">
        <v>193</v>
      </c>
      <c r="C13" s="30" t="s">
        <v>185</v>
      </c>
      <c r="D13" s="31" t="s">
        <v>190</v>
      </c>
      <c r="E13" s="32">
        <v>449810.5</v>
      </c>
      <c r="F13" s="34">
        <f t="shared" si="1"/>
        <v>5997.4733333333334</v>
      </c>
      <c r="G13" s="35" t="s">
        <v>0</v>
      </c>
      <c r="H13" s="26"/>
    </row>
    <row r="14" spans="1:8" s="148" customFormat="1" x14ac:dyDescent="0.25">
      <c r="A14" s="26"/>
      <c r="B14" s="29" t="s">
        <v>194</v>
      </c>
      <c r="C14" s="30" t="s">
        <v>185</v>
      </c>
      <c r="D14" s="31" t="s">
        <v>190</v>
      </c>
      <c r="E14" s="32">
        <v>199620.34</v>
      </c>
      <c r="F14" s="34">
        <f t="shared" si="1"/>
        <v>2661.6045333333332</v>
      </c>
      <c r="G14" s="35" t="s">
        <v>0</v>
      </c>
      <c r="H14" s="26"/>
    </row>
    <row r="15" spans="1:8" s="148" customFormat="1" x14ac:dyDescent="0.25">
      <c r="A15" s="26"/>
      <c r="B15" s="29" t="s">
        <v>195</v>
      </c>
      <c r="C15" s="30" t="s">
        <v>185</v>
      </c>
      <c r="D15" s="31" t="s">
        <v>190</v>
      </c>
      <c r="E15" s="32">
        <v>69797.820000000007</v>
      </c>
      <c r="F15" s="34">
        <f t="shared" si="1"/>
        <v>930.63760000000013</v>
      </c>
      <c r="G15" s="35" t="s">
        <v>0</v>
      </c>
      <c r="H15" s="26"/>
    </row>
    <row r="16" spans="1:8" s="148" customFormat="1" x14ac:dyDescent="0.25">
      <c r="A16" s="26"/>
      <c r="B16" s="29" t="s">
        <v>196</v>
      </c>
      <c r="C16" s="30" t="s">
        <v>185</v>
      </c>
      <c r="D16" s="31" t="s">
        <v>197</v>
      </c>
      <c r="E16" s="32">
        <v>391019.04</v>
      </c>
      <c r="F16" s="34">
        <f t="shared" si="1"/>
        <v>78203.80799999999</v>
      </c>
      <c r="G16" s="35" t="s">
        <v>0</v>
      </c>
      <c r="H16" s="26"/>
    </row>
    <row r="17" spans="1:8" s="148" customFormat="1" x14ac:dyDescent="0.25">
      <c r="A17" s="26"/>
      <c r="B17" s="29" t="s">
        <v>200</v>
      </c>
      <c r="C17" s="30" t="s">
        <v>185</v>
      </c>
      <c r="D17" s="31" t="s">
        <v>197</v>
      </c>
      <c r="E17" s="32">
        <v>15211.46</v>
      </c>
      <c r="F17" s="34">
        <f t="shared" si="1"/>
        <v>3042.2919999999999</v>
      </c>
      <c r="G17" s="35" t="s">
        <v>0</v>
      </c>
      <c r="H17" s="26"/>
    </row>
    <row r="18" spans="1:8" s="148" customFormat="1" x14ac:dyDescent="0.25">
      <c r="A18" s="26"/>
      <c r="B18" s="29" t="s">
        <v>198</v>
      </c>
      <c r="C18" s="30" t="s">
        <v>185</v>
      </c>
      <c r="D18" s="31" t="s">
        <v>197</v>
      </c>
      <c r="E18" s="32">
        <v>402500</v>
      </c>
      <c r="F18" s="34">
        <f t="shared" si="1"/>
        <v>80500</v>
      </c>
      <c r="G18" s="35" t="s">
        <v>0</v>
      </c>
      <c r="H18" s="26"/>
    </row>
    <row r="19" spans="1:8" s="148" customFormat="1" x14ac:dyDescent="0.25">
      <c r="A19" s="26"/>
      <c r="B19" s="29" t="s">
        <v>199</v>
      </c>
      <c r="C19" s="30" t="s">
        <v>185</v>
      </c>
      <c r="D19" s="31" t="s">
        <v>197</v>
      </c>
      <c r="E19" s="32">
        <v>25000</v>
      </c>
      <c r="F19" s="34">
        <f t="shared" si="1"/>
        <v>5000</v>
      </c>
      <c r="G19" s="35" t="s">
        <v>0</v>
      </c>
      <c r="H19" s="26"/>
    </row>
    <row r="20" spans="1:8" s="148" customFormat="1" x14ac:dyDescent="0.25">
      <c r="A20" s="26"/>
      <c r="B20" s="23" t="s">
        <v>71</v>
      </c>
      <c r="C20" s="158"/>
      <c r="D20" s="158"/>
      <c r="E20" s="158"/>
      <c r="F20" s="36">
        <f>SUM(F8:F19)</f>
        <v>215433.01579999999</v>
      </c>
      <c r="G20" s="37" t="s">
        <v>0</v>
      </c>
      <c r="H20" s="26"/>
    </row>
    <row r="21" spans="1:8" s="148" customFormat="1" x14ac:dyDescent="0.25">
      <c r="A21" s="26"/>
      <c r="B21" s="107" t="s">
        <v>132</v>
      </c>
      <c r="C21" s="159"/>
      <c r="D21" s="159"/>
      <c r="E21" s="159"/>
      <c r="F21" s="66">
        <v>1272023.8</v>
      </c>
      <c r="G21" s="37" t="s">
        <v>0</v>
      </c>
      <c r="H21" s="26"/>
    </row>
    <row r="22" spans="1:8" s="148" customFormat="1" x14ac:dyDescent="0.25">
      <c r="A22" s="26"/>
      <c r="B22" s="39" t="s">
        <v>68</v>
      </c>
      <c r="C22" s="160"/>
      <c r="D22" s="160"/>
      <c r="E22" s="161"/>
      <c r="F22" s="38">
        <f>F20+F21</f>
        <v>1487456.8158</v>
      </c>
      <c r="G22" s="38" t="s">
        <v>0</v>
      </c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hidden="1" x14ac:dyDescent="0.25"/>
    <row r="27" spans="1:8" s="148" customFormat="1" hidden="1" x14ac:dyDescent="0.25"/>
    <row r="28" spans="1:8" s="148" customFormat="1" hidden="1" x14ac:dyDescent="0.25"/>
    <row r="29" spans="1:8" s="148" customFormat="1" ht="14.45" hidden="1" customHeight="1" x14ac:dyDescent="0.25"/>
    <row r="30" spans="1:8" s="148" customFormat="1" ht="14.4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Arwos Vand AS</v>
      </c>
      <c r="B1" s="162"/>
      <c r="C1" s="162"/>
      <c r="D1" s="162"/>
      <c r="E1" s="162"/>
    </row>
    <row r="2" spans="1:5" x14ac:dyDescent="0.25">
      <c r="A2" s="1" t="str">
        <f>'1. Forside'!A2</f>
        <v>V015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170833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125920.00000000001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investeringer'!F20</f>
        <v>215433.01579999999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134113.03159999999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Arwos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V015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201</v>
      </c>
      <c r="C8" s="30">
        <v>2015</v>
      </c>
      <c r="D8" s="31">
        <v>8</v>
      </c>
      <c r="E8" s="32">
        <v>500000</v>
      </c>
      <c r="F8" s="45">
        <f>E8/D8</f>
        <v>62500</v>
      </c>
      <c r="G8" s="35" t="s">
        <v>0</v>
      </c>
      <c r="H8" s="26"/>
    </row>
    <row r="9" spans="1:8" s="148" customFormat="1" x14ac:dyDescent="0.25">
      <c r="A9" s="26"/>
      <c r="B9" s="29" t="s">
        <v>196</v>
      </c>
      <c r="C9" s="30">
        <v>2015</v>
      </c>
      <c r="D9" s="31">
        <v>5</v>
      </c>
      <c r="E9" s="32">
        <v>100000</v>
      </c>
      <c r="F9" s="45">
        <f t="shared" ref="F9" si="0">E9/D9</f>
        <v>20000</v>
      </c>
      <c r="G9" s="35" t="s">
        <v>0</v>
      </c>
      <c r="H9" s="26"/>
    </row>
    <row r="10" spans="1:8" s="148" customFormat="1" x14ac:dyDescent="0.25">
      <c r="A10" s="26"/>
      <c r="B10" s="29" t="s">
        <v>189</v>
      </c>
      <c r="C10" s="30">
        <v>2015</v>
      </c>
      <c r="D10" s="31">
        <v>75</v>
      </c>
      <c r="E10" s="32">
        <v>500000</v>
      </c>
      <c r="F10" s="45">
        <f t="shared" ref="F10:F27" si="1">E10/D10</f>
        <v>6666.666666666667</v>
      </c>
      <c r="G10" s="35" t="s">
        <v>0</v>
      </c>
      <c r="H10" s="26"/>
    </row>
    <row r="11" spans="1:8" s="148" customFormat="1" x14ac:dyDescent="0.25">
      <c r="A11" s="26"/>
      <c r="B11" s="29" t="s">
        <v>196</v>
      </c>
      <c r="C11" s="30">
        <v>2015</v>
      </c>
      <c r="D11" s="31">
        <v>5</v>
      </c>
      <c r="E11" s="32">
        <v>150000</v>
      </c>
      <c r="F11" s="45">
        <f t="shared" si="1"/>
        <v>30000</v>
      </c>
      <c r="G11" s="35" t="s">
        <v>0</v>
      </c>
      <c r="H11" s="26"/>
    </row>
    <row r="12" spans="1:8" s="148" customFormat="1" x14ac:dyDescent="0.25">
      <c r="A12" s="26"/>
      <c r="B12" s="29" t="s">
        <v>202</v>
      </c>
      <c r="C12" s="30">
        <v>2015</v>
      </c>
      <c r="D12" s="31">
        <v>75</v>
      </c>
      <c r="E12" s="32">
        <v>200000</v>
      </c>
      <c r="F12" s="45">
        <f t="shared" si="1"/>
        <v>2666.6666666666665</v>
      </c>
      <c r="G12" s="35" t="s">
        <v>0</v>
      </c>
      <c r="H12" s="26"/>
    </row>
    <row r="13" spans="1:8" s="148" customFormat="1" x14ac:dyDescent="0.25">
      <c r="A13" s="26"/>
      <c r="B13" s="29" t="s">
        <v>196</v>
      </c>
      <c r="C13" s="30">
        <v>2015</v>
      </c>
      <c r="D13" s="31">
        <v>10</v>
      </c>
      <c r="E13" s="32">
        <v>200000</v>
      </c>
      <c r="F13" s="45">
        <f t="shared" si="1"/>
        <v>20000</v>
      </c>
      <c r="G13" s="35" t="s">
        <v>0</v>
      </c>
      <c r="H13" s="26"/>
    </row>
    <row r="14" spans="1:8" s="148" customFormat="1" x14ac:dyDescent="0.25">
      <c r="A14" s="26"/>
      <c r="B14" s="29" t="s">
        <v>196</v>
      </c>
      <c r="C14" s="30">
        <v>2015</v>
      </c>
      <c r="D14" s="31">
        <v>10</v>
      </c>
      <c r="E14" s="32">
        <v>250000</v>
      </c>
      <c r="F14" s="45">
        <f t="shared" si="1"/>
        <v>25000</v>
      </c>
      <c r="G14" s="35" t="s">
        <v>0</v>
      </c>
      <c r="H14" s="26"/>
    </row>
    <row r="15" spans="1:8" s="148" customFormat="1" x14ac:dyDescent="0.25">
      <c r="A15" s="26"/>
      <c r="B15" s="29" t="s">
        <v>189</v>
      </c>
      <c r="C15" s="30">
        <v>2015</v>
      </c>
      <c r="D15" s="31">
        <v>75</v>
      </c>
      <c r="E15" s="32">
        <v>2000000</v>
      </c>
      <c r="F15" s="45">
        <f t="shared" si="1"/>
        <v>26666.666666666668</v>
      </c>
      <c r="G15" s="35" t="s">
        <v>0</v>
      </c>
      <c r="H15" s="26"/>
    </row>
    <row r="16" spans="1:8" s="148" customFormat="1" x14ac:dyDescent="0.25">
      <c r="A16" s="26"/>
      <c r="B16" s="29" t="s">
        <v>203</v>
      </c>
      <c r="C16" s="30">
        <v>2015</v>
      </c>
      <c r="D16" s="31">
        <v>25</v>
      </c>
      <c r="E16" s="32">
        <v>50000</v>
      </c>
      <c r="F16" s="45">
        <f t="shared" si="1"/>
        <v>2000</v>
      </c>
      <c r="G16" s="35" t="s">
        <v>0</v>
      </c>
      <c r="H16" s="26"/>
    </row>
    <row r="17" spans="1:8" s="148" customFormat="1" x14ac:dyDescent="0.25">
      <c r="A17" s="26"/>
      <c r="B17" s="29" t="s">
        <v>196</v>
      </c>
      <c r="C17" s="30">
        <v>2015</v>
      </c>
      <c r="D17" s="31">
        <v>10</v>
      </c>
      <c r="E17" s="32">
        <v>60000</v>
      </c>
      <c r="F17" s="45">
        <f t="shared" si="1"/>
        <v>6000</v>
      </c>
      <c r="G17" s="35" t="s">
        <v>0</v>
      </c>
      <c r="H17" s="26"/>
    </row>
    <row r="18" spans="1:8" s="148" customFormat="1" x14ac:dyDescent="0.25">
      <c r="A18" s="26"/>
      <c r="B18" s="29" t="s">
        <v>201</v>
      </c>
      <c r="C18" s="30">
        <v>2016</v>
      </c>
      <c r="D18" s="31">
        <v>8</v>
      </c>
      <c r="E18" s="32">
        <v>500000</v>
      </c>
      <c r="F18" s="45">
        <f t="shared" si="1"/>
        <v>62500</v>
      </c>
      <c r="G18" s="35" t="s">
        <v>0</v>
      </c>
      <c r="H18" s="26"/>
    </row>
    <row r="19" spans="1:8" s="148" customFormat="1" x14ac:dyDescent="0.25">
      <c r="A19" s="26"/>
      <c r="B19" s="29" t="s">
        <v>196</v>
      </c>
      <c r="C19" s="30">
        <v>2016</v>
      </c>
      <c r="D19" s="31">
        <v>5</v>
      </c>
      <c r="E19" s="32">
        <v>100000</v>
      </c>
      <c r="F19" s="45">
        <f t="shared" si="1"/>
        <v>20000</v>
      </c>
      <c r="G19" s="35" t="s">
        <v>0</v>
      </c>
      <c r="H19" s="26"/>
    </row>
    <row r="20" spans="1:8" s="148" customFormat="1" x14ac:dyDescent="0.25">
      <c r="A20" s="26"/>
      <c r="B20" s="29" t="s">
        <v>189</v>
      </c>
      <c r="C20" s="30">
        <v>2016</v>
      </c>
      <c r="D20" s="31">
        <v>75</v>
      </c>
      <c r="E20" s="32">
        <v>500000</v>
      </c>
      <c r="F20" s="45">
        <f t="shared" si="1"/>
        <v>6666.666666666667</v>
      </c>
      <c r="G20" s="35" t="s">
        <v>0</v>
      </c>
      <c r="H20" s="26"/>
    </row>
    <row r="21" spans="1:8" s="148" customFormat="1" x14ac:dyDescent="0.25">
      <c r="A21" s="26"/>
      <c r="B21" s="29" t="s">
        <v>196</v>
      </c>
      <c r="C21" s="30">
        <v>2016</v>
      </c>
      <c r="D21" s="31">
        <v>5</v>
      </c>
      <c r="E21" s="32">
        <v>150000</v>
      </c>
      <c r="F21" s="45">
        <f t="shared" si="1"/>
        <v>30000</v>
      </c>
      <c r="G21" s="35" t="s">
        <v>0</v>
      </c>
      <c r="H21" s="26"/>
    </row>
    <row r="22" spans="1:8" s="148" customFormat="1" x14ac:dyDescent="0.25">
      <c r="A22" s="26"/>
      <c r="B22" s="29" t="s">
        <v>202</v>
      </c>
      <c r="C22" s="30">
        <v>2016</v>
      </c>
      <c r="D22" s="31">
        <v>75</v>
      </c>
      <c r="E22" s="32">
        <v>200000</v>
      </c>
      <c r="F22" s="45">
        <f t="shared" si="1"/>
        <v>2666.6666666666665</v>
      </c>
      <c r="G22" s="35" t="s">
        <v>0</v>
      </c>
      <c r="H22" s="26"/>
    </row>
    <row r="23" spans="1:8" s="148" customFormat="1" x14ac:dyDescent="0.25">
      <c r="A23" s="26"/>
      <c r="B23" s="29" t="s">
        <v>196</v>
      </c>
      <c r="C23" s="30">
        <v>2016</v>
      </c>
      <c r="D23" s="31">
        <v>10</v>
      </c>
      <c r="E23" s="32">
        <v>200000</v>
      </c>
      <c r="F23" s="45">
        <f t="shared" si="1"/>
        <v>20000</v>
      </c>
      <c r="G23" s="35" t="s">
        <v>0</v>
      </c>
      <c r="H23" s="26"/>
    </row>
    <row r="24" spans="1:8" s="148" customFormat="1" x14ac:dyDescent="0.25">
      <c r="A24" s="26"/>
      <c r="B24" s="29" t="s">
        <v>196</v>
      </c>
      <c r="C24" s="30">
        <v>2016</v>
      </c>
      <c r="D24" s="31">
        <v>10</v>
      </c>
      <c r="E24" s="32">
        <v>250000</v>
      </c>
      <c r="F24" s="45">
        <f t="shared" si="1"/>
        <v>25000</v>
      </c>
      <c r="G24" s="35" t="s">
        <v>0</v>
      </c>
      <c r="H24" s="26"/>
    </row>
    <row r="25" spans="1:8" s="148" customFormat="1" x14ac:dyDescent="0.25">
      <c r="A25" s="26"/>
      <c r="B25" s="29" t="s">
        <v>189</v>
      </c>
      <c r="C25" s="30">
        <v>2016</v>
      </c>
      <c r="D25" s="31">
        <v>75</v>
      </c>
      <c r="E25" s="32">
        <v>2000000</v>
      </c>
      <c r="F25" s="45">
        <f t="shared" si="1"/>
        <v>26666.666666666668</v>
      </c>
      <c r="G25" s="35" t="s">
        <v>0</v>
      </c>
      <c r="H25" s="26"/>
    </row>
    <row r="26" spans="1:8" s="148" customFormat="1" x14ac:dyDescent="0.25">
      <c r="A26" s="26"/>
      <c r="B26" s="29" t="s">
        <v>203</v>
      </c>
      <c r="C26" s="30">
        <v>2016</v>
      </c>
      <c r="D26" s="31">
        <v>25</v>
      </c>
      <c r="E26" s="32">
        <v>50000</v>
      </c>
      <c r="F26" s="45">
        <f t="shared" si="1"/>
        <v>2000</v>
      </c>
      <c r="G26" s="35" t="s">
        <v>0</v>
      </c>
      <c r="H26" s="26"/>
    </row>
    <row r="27" spans="1:8" s="148" customFormat="1" x14ac:dyDescent="0.25">
      <c r="A27" s="26"/>
      <c r="B27" s="29" t="s">
        <v>196</v>
      </c>
      <c r="C27" s="30">
        <v>2016</v>
      </c>
      <c r="D27" s="31">
        <v>10</v>
      </c>
      <c r="E27" s="32">
        <v>60000</v>
      </c>
      <c r="F27" s="45">
        <f t="shared" si="1"/>
        <v>6000</v>
      </c>
      <c r="G27" s="35" t="s">
        <v>0</v>
      </c>
      <c r="H27" s="26"/>
    </row>
    <row r="28" spans="1:8" s="148" customFormat="1" x14ac:dyDescent="0.25">
      <c r="A28" s="26"/>
      <c r="B28" s="109" t="s">
        <v>72</v>
      </c>
      <c r="C28" s="165"/>
      <c r="D28" s="166"/>
      <c r="E28" s="167"/>
      <c r="F28" s="46">
        <f>SUMIF(C8:C27,"2015",F8:F27)</f>
        <v>201500</v>
      </c>
      <c r="G28" s="47" t="s">
        <v>0</v>
      </c>
      <c r="H28" s="26"/>
    </row>
    <row r="29" spans="1:8" s="148" customFormat="1" x14ac:dyDescent="0.25">
      <c r="A29" s="26"/>
      <c r="B29" s="107" t="s">
        <v>130</v>
      </c>
      <c r="C29" s="168"/>
      <c r="D29" s="169"/>
      <c r="E29" s="170"/>
      <c r="F29" s="46">
        <f>SUMIF(C8:C27,"2016",F8:F27)</f>
        <v>201500</v>
      </c>
      <c r="G29" s="47" t="s">
        <v>0</v>
      </c>
      <c r="H29" s="26"/>
    </row>
    <row r="30" spans="1:8" s="148" customFormat="1" x14ac:dyDescent="0.25">
      <c r="A30" s="26"/>
      <c r="B30" s="50" t="s">
        <v>36</v>
      </c>
      <c r="C30" s="171"/>
      <c r="D30" s="172"/>
      <c r="E30" s="172"/>
      <c r="F30" s="48">
        <f>F28+F29</f>
        <v>403000</v>
      </c>
      <c r="G30" s="49" t="s">
        <v>0</v>
      </c>
      <c r="H30" s="26"/>
    </row>
    <row r="31" spans="1:8" s="148" customFormat="1" x14ac:dyDescent="0.25">
      <c r="A31" s="26"/>
      <c r="B31" s="26"/>
      <c r="C31" s="164"/>
      <c r="D31" s="26"/>
      <c r="E31" s="26"/>
      <c r="F31" s="26"/>
      <c r="G31" s="26"/>
      <c r="H31" s="26"/>
    </row>
    <row r="32" spans="1:8" s="148" customFormat="1" x14ac:dyDescent="0.25">
      <c r="A32" s="26"/>
      <c r="B32" s="26"/>
      <c r="C32" s="164"/>
      <c r="D32" s="26"/>
      <c r="E32" s="26"/>
      <c r="F32" s="26"/>
      <c r="G32" s="26"/>
      <c r="H32" s="26"/>
    </row>
    <row r="33" spans="1:8" s="148" customFormat="1" x14ac:dyDescent="0.25">
      <c r="A33" s="26"/>
      <c r="B33" s="26"/>
      <c r="C33" s="164"/>
      <c r="D33" s="26"/>
      <c r="E33" s="26"/>
      <c r="F33" s="173"/>
      <c r="G33" s="173"/>
      <c r="H33" s="26"/>
    </row>
    <row r="34" spans="1:8" s="148" customFormat="1" hidden="1" x14ac:dyDescent="0.25">
      <c r="C34" s="174"/>
    </row>
    <row r="35" spans="1:8" s="148" customFormat="1" hidden="1" x14ac:dyDescent="0.25">
      <c r="C35" s="174"/>
    </row>
    <row r="36" spans="1:8" s="148" customFormat="1" hidden="1" x14ac:dyDescent="0.25">
      <c r="C36" s="174"/>
    </row>
    <row r="37" spans="1:8" s="148" customFormat="1" hidden="1" x14ac:dyDescent="0.25">
      <c r="C37" s="174"/>
    </row>
    <row r="38" spans="1:8" s="148" customFormat="1" hidden="1" x14ac:dyDescent="0.25">
      <c r="C38" s="174"/>
    </row>
    <row r="39" spans="1:8" s="148" customFormat="1" hidden="1" x14ac:dyDescent="0.25">
      <c r="C39" s="174"/>
    </row>
    <row r="40" spans="1:8" s="148" customFormat="1" hidden="1" x14ac:dyDescent="0.25">
      <c r="C40" s="174"/>
    </row>
    <row r="41" spans="1:8" s="148" customFormat="1" hidden="1" x14ac:dyDescent="0.25">
      <c r="C41" s="174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t="12" hidden="1" customHeight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x14ac:dyDescent="0.25"/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Arwos Vand AS</v>
      </c>
      <c r="B1" s="56"/>
      <c r="C1" s="56"/>
      <c r="D1" s="176"/>
      <c r="E1" s="56"/>
    </row>
    <row r="2" spans="1:5" x14ac:dyDescent="0.25">
      <c r="A2" s="220" t="str">
        <f>'1. Forside'!A2</f>
        <v>V015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182</v>
      </c>
      <c r="C8" s="51">
        <v>6000</v>
      </c>
      <c r="D8" s="181" t="s">
        <v>183</v>
      </c>
      <c r="E8" s="56"/>
    </row>
    <row r="9" spans="1:5" x14ac:dyDescent="0.25">
      <c r="A9" s="56"/>
      <c r="B9" s="206" t="s">
        <v>180</v>
      </c>
      <c r="C9" s="51">
        <v>77000</v>
      </c>
      <c r="D9" s="181" t="s">
        <v>0</v>
      </c>
      <c r="E9" s="56"/>
    </row>
    <row r="10" spans="1:5" x14ac:dyDescent="0.25">
      <c r="A10" s="56"/>
      <c r="B10" s="206" t="s">
        <v>181</v>
      </c>
      <c r="C10" s="51">
        <v>100000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216000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207</v>
      </c>
      <c r="C14" s="178"/>
      <c r="D14" s="179"/>
      <c r="E14" s="56"/>
    </row>
    <row r="15" spans="1:5" x14ac:dyDescent="0.25">
      <c r="A15" s="56"/>
      <c r="B15" s="53" t="s">
        <v>208</v>
      </c>
      <c r="C15" s="180">
        <v>8700000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8700000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103000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12500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115500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8852433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8650480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201953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2015-09-25T11:29:02Z</dcterms:modified>
</cp:coreProperties>
</file>