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903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3" i="4" l="1"/>
  <c r="F9" i="7" l="1"/>
  <c r="F10" i="7"/>
  <c r="F11" i="7"/>
  <c r="F12" i="7"/>
  <c r="F13" i="7"/>
  <c r="F14" i="7"/>
  <c r="F15" i="7"/>
  <c r="F16" i="7"/>
  <c r="F17" i="7"/>
  <c r="F18" i="7"/>
  <c r="F10" i="2" l="1"/>
  <c r="F11" i="2"/>
  <c r="F12" i="2"/>
  <c r="F13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3" l="1"/>
  <c r="C22" i="8" s="1"/>
  <c r="C13" i="15"/>
  <c r="C15" i="15" s="1"/>
  <c r="C11" i="8" s="1"/>
  <c r="C14" i="16"/>
  <c r="C8" i="8" s="1"/>
  <c r="C9" i="9"/>
  <c r="C15" i="8" s="1"/>
  <c r="C12" i="8"/>
  <c r="E29" i="19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0" i="7" l="1"/>
  <c r="F9" i="2" l="1"/>
  <c r="F14" i="2"/>
  <c r="F15" i="2"/>
  <c r="C9" i="12" l="1"/>
  <c r="C11" i="12" s="1"/>
  <c r="C31" i="8" s="1"/>
  <c r="E31" i="8" s="1"/>
  <c r="F8" i="2" l="1"/>
  <c r="F8" i="7"/>
  <c r="F19" i="7" s="1"/>
  <c r="F16" i="2" l="1"/>
  <c r="C9" i="10" s="1"/>
  <c r="C15" i="11" l="1"/>
  <c r="C28" i="8" s="1"/>
  <c r="C19" i="4"/>
  <c r="C26" i="8" s="1"/>
  <c r="C25" i="3"/>
  <c r="C24" i="8" s="1"/>
  <c r="F21" i="7"/>
  <c r="C18" i="8" s="1"/>
  <c r="C19" i="3"/>
  <c r="C23" i="8" s="1"/>
  <c r="C8" i="3"/>
  <c r="C21" i="8" s="1"/>
  <c r="C25" i="8"/>
  <c r="C10" i="10"/>
  <c r="C17" i="8" s="1"/>
  <c r="F1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<sst xmlns="http://schemas.openxmlformats.org/spreadsheetml/2006/main" count="405" uniqueCount="207">
  <si>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</si>
  <si>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</si>
  <si>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</si>
  <si>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</si>
  <si>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</si>
  <si>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</si>
  <si>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</si>
  <si>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</si>
  <si>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</si>
  <si>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</si>
  <si>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</si>
  <si>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</si>
  <si>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</si>
  <si>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</si>
  <si>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</si>
  <si>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</si>
  <si>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</si>
  <si>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</si>
  <si>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</si>
  <si>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</si>
  <si>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</si>
  <si>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</si>
  <si>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</si>
  <si>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</si>
  <si>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</si>
  <si>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</si>
  <si>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</si>
  <si>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</si>
  <si>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</si>
  <si>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</si>
  <si>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</si>
  <si>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</si>
  <si>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</si>
  <si>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</si>
  <si>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</si>
  <si>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</si>
  <si>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</si>
  <si>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</si>
  <si>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</si>
  <si>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</si>
  <si>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</si>
  <si>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</si>
  <si>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</si>
  <si>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</si>
  <si>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</si>
  <si>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</si>
  <si>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</si>
  <si>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</si>
  <si>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</si>
  <si>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</si>
  <si>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</si>
  <si>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</si>
  <si>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</si>
  <si>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</si>
  <si>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</si>
  <si>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</si>
  <si>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</si>
  <si>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</si>
  <si>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</si>
  <si>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</si>
  <si>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</si>
  <si>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</si>
  <si>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</si>
  <si>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</si>
  <si>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</si>
  <si>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</si>
  <si>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</si>
  <si>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</si>
  <si>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</si>
  <si>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</si>
  <si>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</si>
  <si>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</si>
  <si>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</si>
  <si>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</si>
  <si>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</si>
  <si>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</si>
  <si>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</si>
  <si>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</si>
  <si>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</si>
  <si>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</si>
  <si>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</si>
  <si>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</si>
  <si>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</si>
  <si>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</si>
  <si>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</si>
  <si>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</si>
  <si>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</si>
  <si>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</si>
  <si>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</si>
  <si>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</si>
  <si>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</si>
  <si>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</si>
  <si>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</si>
  <si>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</si>
  <si>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</si>
  <si>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</si>
  <si>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</si>
  <si>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</si>
  <si>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</si>
  <si>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</si>
  <si>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</si>
  <si>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</si>
  <si>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</si>
  <si>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</si>
  <si>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</si>
  <si>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</si>
  <si>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</si>
  <si>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</si>
  <si>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</si>
  <si>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</si>
  <si>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</si>
  <si>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</si>
  <si>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</si>
  <si>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</si>
  <si>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</si>
  <si>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</si>
  <si>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</si>
  <si>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</si>
  <si>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</si>
  <si>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</si>
  <si>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</si>
  <si>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</si>
  <si>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</si>
  <si>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</si>
  <si>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</si>
  <si>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</si>
  <si>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</si>
  <si>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</si>
  <si>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</si>
  <si>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</si>
  <si>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</si>
  <si>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</si>
  <si>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</si>
  <si>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</si>
  <si>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</si>
  <si>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</si>
  <si>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</si>
  <si>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</si>
  <si>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</si>
  <si>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</si>
  <si>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</si>
  <si>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</si>
  <si>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</si>
  <si>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</si>
  <si>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</si>
  <si>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</si>
  <si>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</si>
  <si>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</si>
  <si>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</si>
  <si>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</si>
  <si>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</si>
  <si>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</si>
  <si>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</si>
  <si>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</si>
  <si>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</si>
  <si>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</si>
  <si>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</si>
  <si>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</si>
  <si>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</si>
  <si>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</si>
  <si>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</si>
  <si>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</si>
  <si>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</si>
  <si>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</si>
  <si>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</si>
  <si>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</si>
  <si>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</si>
  <si>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</si>
  <si>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</si>
  <si>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</si>
  <si>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</si>
  <si>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</si>
  <si>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</si>
  <si>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</si>
  <si>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</si>
  <si>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</si>
  <si>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Ledningsnet ≤ Ø50 mm</t>
  </si>
  <si>
    <t>2014</t>
  </si>
  <si>
    <t>75</t>
  </si>
  <si>
    <t>Ø 50mm &lt; Ledningsnet ≤ Ø110 mm</t>
  </si>
  <si>
    <t>Ø110 mm &lt; Ledningsnet ≤ Ø 250 mm</t>
  </si>
  <si>
    <t>Stik på ledningsnet, Konstruktioner</t>
  </si>
  <si>
    <t>Ventiler på ledningsnet ≤ Ø50 mm</t>
  </si>
  <si>
    <t>Ventiler på Ø 50mm &lt; Ledningsnet ≤ Ø110 mm</t>
  </si>
  <si>
    <t>Ventiler på Ø110 mm &lt; Ledningsnet ≤ Ø 250 mm</t>
  </si>
  <si>
    <t>Beholderanlæg - højdebeholder</t>
  </si>
  <si>
    <t>50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</si>
  <si>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</si>
  <si>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</si>
  <si>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</si>
  <si>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</si>
  <si>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</si>
  <si>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Afregningsmålere, elektroniske &gt; Ø110 mm</t>
  </si>
  <si>
    <t>Råvandsstation komplet montering og boringshus/tørbrønd</t>
  </si>
  <si>
    <t>Elanlæg - vandværk</t>
  </si>
  <si>
    <t>Værksted</t>
  </si>
  <si>
    <t>(DDS) ISO certificering</t>
  </si>
  <si>
    <t>(DDS) Analyseprogram</t>
  </si>
  <si>
    <t>SMS-tjeneste</t>
  </si>
  <si>
    <t>Kildeplads</t>
  </si>
  <si>
    <t>Drift af kildeplads</t>
  </si>
  <si>
    <t>Skovrejsning som grundvandsbeskyttelse</t>
  </si>
  <si>
    <t>Assens Vandværk AS</t>
  </si>
  <si>
    <t>V017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</si>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</sst>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Assens Vandværk AS</v>
      </c>
      <c r="B1" s="56"/>
      <c r="C1" s="56"/>
      <c r="D1" s="56"/>
      <c r="E1" s="56"/>
    </row>
    <row r="2" spans="1:5" x14ac:dyDescent="0.25">
      <c r="A2" s="220" t="str">
        <f>'1. Forside'!A2</f>
        <v>V017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196</v>
      </c>
      <c r="C7" s="51">
        <v>200000</v>
      </c>
      <c r="D7" s="190" t="s">
        <v>0</v>
      </c>
      <c r="E7" s="56"/>
    </row>
    <row r="8" spans="1:5" x14ac:dyDescent="0.25">
      <c r="A8" s="56"/>
      <c r="B8" s="212" t="s">
        <v>197</v>
      </c>
      <c r="C8" s="51">
        <v>120000</v>
      </c>
      <c r="D8" s="190" t="s">
        <v>0</v>
      </c>
      <c r="E8" s="56"/>
    </row>
    <row r="9" spans="1:5" x14ac:dyDescent="0.25">
      <c r="A9" s="56"/>
      <c r="B9" s="212" t="s">
        <v>198</v>
      </c>
      <c r="C9" s="51">
        <v>15000</v>
      </c>
      <c r="D9" s="190" t="s">
        <v>0</v>
      </c>
      <c r="E9" s="56"/>
    </row>
    <row r="10" spans="1:5" x14ac:dyDescent="0.25">
      <c r="A10" s="56"/>
      <c r="B10" s="212" t="s">
        <v>199</v>
      </c>
      <c r="C10" s="51">
        <v>400000</v>
      </c>
      <c r="D10" s="190" t="s">
        <v>0</v>
      </c>
      <c r="E10" s="56"/>
    </row>
    <row r="11" spans="1:5" x14ac:dyDescent="0.25">
      <c r="A11" s="56"/>
      <c r="B11" s="212" t="s">
        <v>200</v>
      </c>
      <c r="C11" s="51">
        <v>20000</v>
      </c>
      <c r="D11" s="190" t="s">
        <v>0</v>
      </c>
      <c r="E11" s="56"/>
    </row>
    <row r="12" spans="1:5" x14ac:dyDescent="0.25">
      <c r="A12" s="56"/>
      <c r="B12" s="212" t="s">
        <v>201</v>
      </c>
      <c r="C12" s="51">
        <v>272000</v>
      </c>
      <c r="D12" s="190" t="s">
        <v>0</v>
      </c>
      <c r="E12" s="56"/>
    </row>
    <row r="13" spans="1:5" x14ac:dyDescent="0.25">
      <c r="A13" s="56"/>
      <c r="B13" s="54" t="s">
        <v>36</v>
      </c>
      <c r="C13" s="55">
        <f>SUM(C7:C12)</f>
        <v>1027000</v>
      </c>
      <c r="D13" s="191" t="s">
        <v>0</v>
      </c>
      <c r="E13" s="56"/>
    </row>
    <row r="14" spans="1:5" x14ac:dyDescent="0.25">
      <c r="A14" s="56"/>
      <c r="B14" s="56"/>
      <c r="C14" s="182"/>
      <c r="D14" s="56"/>
      <c r="E14" s="56"/>
    </row>
    <row r="15" spans="1:5" x14ac:dyDescent="0.25">
      <c r="A15" s="56"/>
      <c r="B15" s="56"/>
      <c r="C15" s="182"/>
      <c r="D15" s="56"/>
      <c r="E15" s="56"/>
    </row>
    <row r="16" spans="1:5" ht="27.2" customHeight="1" x14ac:dyDescent="0.25">
      <c r="A16" s="56"/>
      <c r="B16" s="20" t="s">
        <v>146</v>
      </c>
      <c r="C16" s="192"/>
      <c r="D16" s="189"/>
      <c r="E16" s="56"/>
    </row>
    <row r="17" spans="1:5" ht="16.7" customHeight="1" x14ac:dyDescent="0.25">
      <c r="A17" s="56"/>
      <c r="B17" s="108" t="s">
        <v>147</v>
      </c>
      <c r="C17" s="19">
        <v>187254</v>
      </c>
      <c r="D17" s="151" t="s">
        <v>0</v>
      </c>
      <c r="E17" s="56"/>
    </row>
    <row r="18" spans="1:5" ht="16.7" customHeight="1" x14ac:dyDescent="0.25">
      <c r="A18" s="56"/>
      <c r="B18" s="108" t="s">
        <v>148</v>
      </c>
      <c r="C18" s="40">
        <v>140000</v>
      </c>
      <c r="D18" s="151" t="s">
        <v>0</v>
      </c>
      <c r="E18" s="56"/>
    </row>
    <row r="19" spans="1:5" x14ac:dyDescent="0.25">
      <c r="A19" s="56"/>
      <c r="B19" s="28" t="s">
        <v>149</v>
      </c>
      <c r="C19" s="55">
        <f>C17-C18</f>
        <v>47254</v>
      </c>
      <c r="D19" s="153" t="s">
        <v>0</v>
      </c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hidden="1" x14ac:dyDescent="0.25">
      <c r="B23" s="194"/>
      <c r="E23" s="195"/>
    </row>
    <row r="24" spans="1:5" ht="15.75" hidden="1" x14ac:dyDescent="0.25">
      <c r="B24" s="195"/>
      <c r="C24" s="195"/>
    </row>
    <row r="25" spans="1:5" ht="15.75" hidden="1" x14ac:dyDescent="0.25">
      <c r="B25" s="195"/>
      <c r="E25" s="195"/>
    </row>
    <row r="26" spans="1:5" ht="15.75" hidden="1" x14ac:dyDescent="0.25">
      <c r="B26" s="195"/>
      <c r="D26" s="195"/>
    </row>
    <row r="27" spans="1:5" ht="15.75" hidden="1" x14ac:dyDescent="0.25">
      <c r="B27" s="195"/>
      <c r="C27" s="195"/>
    </row>
    <row r="28" spans="1:5" ht="15.75" hidden="1" x14ac:dyDescent="0.25">
      <c r="B28" s="195"/>
      <c r="C28" s="195"/>
    </row>
    <row r="29" spans="1:5" ht="15.75" hidden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4"/>
      <c r="C32" s="194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4"/>
    </row>
    <row r="68" spans="1:5" hidden="1" x14ac:dyDescent="0.25"/>
    <row r="69" spans="1:5" hidden="1" x14ac:dyDescent="0.25"/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/>
    <row r="78" spans="1:5" hidden="1" x14ac:dyDescent="0.25"/>
    <row r="79" spans="1:5" hidden="1" x14ac:dyDescent="0.25"/>
    <row r="80" spans="1:5" hidden="1" x14ac:dyDescent="0.25"/>
    <row r="81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Assens Vandværk AS</v>
      </c>
      <c r="B1" s="26"/>
      <c r="C1" s="26"/>
      <c r="D1" s="26"/>
      <c r="E1" s="26"/>
    </row>
    <row r="2" spans="1:5" x14ac:dyDescent="0.25">
      <c r="A2" s="221" t="str">
        <f>'1. Forside'!A2</f>
        <v>V017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187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199500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179500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18800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135000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-116200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Assens Vandværk AS</v>
      </c>
      <c r="B1" s="26"/>
      <c r="C1" s="26"/>
      <c r="D1" s="26"/>
      <c r="E1" s="26"/>
    </row>
    <row r="2" spans="1:5" x14ac:dyDescent="0.25">
      <c r="A2" s="221" t="str">
        <f>'1. Forside'!A2</f>
        <v>V017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-5597764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-2957228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-2640536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-528107.19999999995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Assens Vandværk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9973946.4049336519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2635428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585959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182945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448500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3852832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204688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204688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352172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-260347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-3019001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-426000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-3705348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704344</v>
      </c>
      <c r="D27" s="79" t="s">
        <v>0</v>
      </c>
      <c r="E27" s="10">
        <f>IF(C27&lt;0,0,-C27)</f>
        <v>-704344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10948637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10948637</v>
      </c>
      <c r="D36" s="79" t="s">
        <v>0</v>
      </c>
      <c r="E36" s="10">
        <f>-C36</f>
        <v>-10948637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-1679034.5950663481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Assens Vandværk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V017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190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423404</v>
      </c>
      <c r="D7" s="222" t="s">
        <v>0</v>
      </c>
      <c r="E7" s="223">
        <v>459501</v>
      </c>
      <c r="F7" s="222" t="s">
        <v>0</v>
      </c>
      <c r="G7" s="223">
        <v>160277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423404</v>
      </c>
      <c r="D8" s="222" t="s">
        <v>0</v>
      </c>
      <c r="E8" s="224">
        <v>0</v>
      </c>
      <c r="F8" s="222" t="s">
        <v>0</v>
      </c>
      <c r="G8" s="224">
        <v>352172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459501</v>
      </c>
      <c r="F11" s="226" t="s">
        <v>0</v>
      </c>
      <c r="G11" s="55">
        <f>E11+G7-G8-G9</f>
        <v>267606</v>
      </c>
      <c r="H11" s="226" t="s">
        <v>0</v>
      </c>
      <c r="I11" s="55">
        <f>G11+I7-I8-I9</f>
        <v>267606</v>
      </c>
      <c r="J11" s="226" t="s">
        <v>0</v>
      </c>
      <c r="K11" s="55">
        <f>K7-K8-K9+K10+I11</f>
        <v>267606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Assens Vandværk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3294849.3625616035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-12520.427577734094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-101070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3181258.9349838695</v>
      </c>
      <c r="D13" s="79" t="s">
        <v>0</v>
      </c>
      <c r="E13" s="6">
        <f>C13</f>
        <v>3181258.9349838695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2442652.1039636908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204</v>
      </c>
      <c r="C16" s="14">
        <f>'6. Gennemførte investeringer'!F18</f>
        <v>753949.8566666668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-485236.65333333338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investeringer'!F21</f>
        <v>477666.66666666669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3189031.9739636909</v>
      </c>
      <c r="D19" s="79" t="s">
        <v>0</v>
      </c>
      <c r="E19" s="8">
        <f>C19</f>
        <v>3189031.9739636909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4244500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63500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60572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servicemål'!C13</f>
        <v>1027000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servicemål'!C19</f>
        <v>47254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179500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-116200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5539126</v>
      </c>
      <c r="D29" s="79" t="s">
        <v>0</v>
      </c>
      <c r="E29" s="6">
        <f>C29</f>
        <v>5539126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-528107.19999999995</v>
      </c>
      <c r="D31" s="79" t="s">
        <v>0</v>
      </c>
      <c r="E31" s="10">
        <f>C31</f>
        <v>-528107.19999999995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-1679034.5950663481</v>
      </c>
      <c r="D33" s="79" t="s">
        <v>0</v>
      </c>
      <c r="E33" s="12">
        <f>C33</f>
        <v>-1679034.5950663481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9702275.1138812136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649798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14.931217261181496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8.3991873072573533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Assens Vandværk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V017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3294849.3625616035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3294849.3625616035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3294849.3625616035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-12520.427577734094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Assens Vandværk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2385800.4234308572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3282328.9349838695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3294849.3625616035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404278.01678630878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101070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Assens Vandværk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101755813.96790521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2442652.1039636908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2442652.1039636908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Assens Vandværk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176</v>
      </c>
      <c r="C8" s="30" t="s">
        <v>177</v>
      </c>
      <c r="D8" s="31" t="s">
        <v>178</v>
      </c>
      <c r="E8" s="32">
        <v>283390</v>
      </c>
      <c r="F8" s="34">
        <f t="shared" ref="F8:F15" si="0">E8/D8</f>
        <v>3778.5333333333333</v>
      </c>
      <c r="G8" s="35" t="s">
        <v>0</v>
      </c>
      <c r="H8" s="26"/>
    </row>
    <row r="9" spans="1:8" s="148" customFormat="1" x14ac:dyDescent="0.25">
      <c r="A9" s="26"/>
      <c r="B9" s="29" t="s">
        <v>179</v>
      </c>
      <c r="C9" s="30" t="s">
        <v>177</v>
      </c>
      <c r="D9" s="31" t="s">
        <v>178</v>
      </c>
      <c r="E9" s="32">
        <v>557433</v>
      </c>
      <c r="F9" s="34">
        <f t="shared" si="0"/>
        <v>7432.44</v>
      </c>
      <c r="G9" s="35" t="s">
        <v>0</v>
      </c>
      <c r="H9" s="26"/>
    </row>
    <row r="10" spans="1:8" s="148" customFormat="1" x14ac:dyDescent="0.25">
      <c r="A10" s="26"/>
      <c r="B10" s="29" t="s">
        <v>180</v>
      </c>
      <c r="C10" s="30" t="s">
        <v>177</v>
      </c>
      <c r="D10" s="31" t="s">
        <v>178</v>
      </c>
      <c r="E10" s="32">
        <v>163279</v>
      </c>
      <c r="F10" s="34">
        <f t="shared" ref="F10:F13" si="1">E10/D10</f>
        <v>2177.0533333333333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 t="s">
        <v>177</v>
      </c>
      <c r="D11" s="31" t="s">
        <v>178</v>
      </c>
      <c r="E11" s="32">
        <v>445238</v>
      </c>
      <c r="F11" s="34">
        <f t="shared" si="1"/>
        <v>5936.5066666666671</v>
      </c>
      <c r="G11" s="35" t="s">
        <v>0</v>
      </c>
      <c r="H11" s="26"/>
    </row>
    <row r="12" spans="1:8" s="148" customFormat="1" x14ac:dyDescent="0.25">
      <c r="A12" s="26"/>
      <c r="B12" s="29" t="s">
        <v>182</v>
      </c>
      <c r="C12" s="30" t="s">
        <v>177</v>
      </c>
      <c r="D12" s="31" t="s">
        <v>178</v>
      </c>
      <c r="E12" s="32">
        <v>759410</v>
      </c>
      <c r="F12" s="34">
        <f t="shared" si="1"/>
        <v>10125.466666666667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 t="s">
        <v>177</v>
      </c>
      <c r="D13" s="31" t="s">
        <v>178</v>
      </c>
      <c r="E13" s="32">
        <v>63399</v>
      </c>
      <c r="F13" s="34">
        <f t="shared" si="1"/>
        <v>845.32</v>
      </c>
      <c r="G13" s="35" t="s">
        <v>0</v>
      </c>
      <c r="H13" s="26"/>
    </row>
    <row r="14" spans="1:8" s="148" customFormat="1" x14ac:dyDescent="0.25">
      <c r="A14" s="26"/>
      <c r="B14" s="29" t="s">
        <v>184</v>
      </c>
      <c r="C14" s="30" t="s">
        <v>177</v>
      </c>
      <c r="D14" s="31" t="s">
        <v>178</v>
      </c>
      <c r="E14" s="32">
        <v>237653</v>
      </c>
      <c r="F14" s="34">
        <f t="shared" si="0"/>
        <v>3168.7066666666665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 t="s">
        <v>177</v>
      </c>
      <c r="D15" s="31" t="s">
        <v>186</v>
      </c>
      <c r="E15" s="32">
        <v>509199</v>
      </c>
      <c r="F15" s="34">
        <f t="shared" si="0"/>
        <v>10183.98</v>
      </c>
      <c r="G15" s="35" t="s">
        <v>0</v>
      </c>
      <c r="H15" s="26"/>
    </row>
    <row r="16" spans="1:8" s="148" customFormat="1" x14ac:dyDescent="0.25">
      <c r="A16" s="26"/>
      <c r="B16" s="23" t="s">
        <v>71</v>
      </c>
      <c r="C16" s="158"/>
      <c r="D16" s="158"/>
      <c r="E16" s="158"/>
      <c r="F16" s="36">
        <f>SUM(F8:F15)</f>
        <v>43648.006666666668</v>
      </c>
      <c r="G16" s="37" t="s">
        <v>0</v>
      </c>
      <c r="H16" s="26"/>
    </row>
    <row r="17" spans="1:8" s="148" customFormat="1" x14ac:dyDescent="0.25">
      <c r="A17" s="26"/>
      <c r="B17" s="107" t="s">
        <v>132</v>
      </c>
      <c r="C17" s="159"/>
      <c r="D17" s="159"/>
      <c r="E17" s="159"/>
      <c r="F17" s="66">
        <v>710301.85000000009</v>
      </c>
      <c r="G17" s="37" t="s">
        <v>0</v>
      </c>
      <c r="H17" s="26"/>
    </row>
    <row r="18" spans="1:8" s="148" customFormat="1" x14ac:dyDescent="0.25">
      <c r="A18" s="26"/>
      <c r="B18" s="39" t="s">
        <v>68</v>
      </c>
      <c r="C18" s="160"/>
      <c r="D18" s="160"/>
      <c r="E18" s="161"/>
      <c r="F18" s="38">
        <f>F16+F17</f>
        <v>753949.8566666668</v>
      </c>
      <c r="G18" s="38" t="s">
        <v>0</v>
      </c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hidden="1" x14ac:dyDescent="0.25"/>
    <row r="23" spans="1:8" s="148" customFormat="1" hidden="1" x14ac:dyDescent="0.25"/>
    <row r="24" spans="1:8" s="148" customFormat="1" hidden="1" x14ac:dyDescent="0.25"/>
    <row r="25" spans="1:8" s="148" customFormat="1" ht="14.45" hidden="1" customHeight="1" x14ac:dyDescent="0.25"/>
    <row r="26" spans="1:8" s="148" customFormat="1" ht="14.4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Assens Vandværk AS</v>
      </c>
      <c r="B1" s="162"/>
      <c r="C1" s="162"/>
      <c r="D1" s="162"/>
      <c r="E1" s="162"/>
    </row>
    <row r="2" spans="1:5" x14ac:dyDescent="0.25">
      <c r="A2" s="1" t="str">
        <f>'1. Forside'!A2</f>
        <v>V017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314666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257866.66666666669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investeringer'!F16</f>
        <v>43648.006666666668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-485236.65333333338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Assens Vandværk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191</v>
      </c>
      <c r="C8" s="30">
        <v>2015</v>
      </c>
      <c r="D8" s="31">
        <v>10</v>
      </c>
      <c r="E8" s="32">
        <v>3400000</v>
      </c>
      <c r="F8" s="45">
        <f>E8/D8</f>
        <v>340000</v>
      </c>
      <c r="G8" s="35" t="s">
        <v>0</v>
      </c>
      <c r="H8" s="26"/>
    </row>
    <row r="9" spans="1:8" s="148" customFormat="1" x14ac:dyDescent="0.25">
      <c r="A9" s="26"/>
      <c r="B9" s="29" t="s">
        <v>192</v>
      </c>
      <c r="C9" s="30">
        <v>2015</v>
      </c>
      <c r="D9" s="31">
        <v>10</v>
      </c>
      <c r="E9" s="32">
        <v>200000</v>
      </c>
      <c r="F9" s="45">
        <f t="shared" ref="F9:F18" si="0">E9/D9</f>
        <v>20000</v>
      </c>
      <c r="G9" s="35" t="s">
        <v>0</v>
      </c>
      <c r="H9" s="26"/>
    </row>
    <row r="10" spans="1:8" s="148" customFormat="1" x14ac:dyDescent="0.25">
      <c r="A10" s="26"/>
      <c r="B10" s="29" t="s">
        <v>179</v>
      </c>
      <c r="C10" s="30">
        <v>2015</v>
      </c>
      <c r="D10" s="31">
        <v>75</v>
      </c>
      <c r="E10" s="32">
        <v>1080000</v>
      </c>
      <c r="F10" s="45">
        <f t="shared" si="0"/>
        <v>14400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>
        <v>2015</v>
      </c>
      <c r="D11" s="31">
        <v>75</v>
      </c>
      <c r="E11" s="32">
        <v>170000</v>
      </c>
      <c r="F11" s="45">
        <f t="shared" si="0"/>
        <v>2266.6666666666665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>
        <v>2015</v>
      </c>
      <c r="D12" s="31">
        <v>30</v>
      </c>
      <c r="E12" s="32">
        <v>100000</v>
      </c>
      <c r="F12" s="45">
        <f t="shared" si="0"/>
        <v>3333.3333333333335</v>
      </c>
      <c r="G12" s="35" t="s">
        <v>0</v>
      </c>
      <c r="H12" s="26"/>
    </row>
    <row r="13" spans="1:8" s="148" customFormat="1" x14ac:dyDescent="0.25">
      <c r="A13" s="26"/>
      <c r="B13" s="29" t="s">
        <v>194</v>
      </c>
      <c r="C13" s="30">
        <v>2015</v>
      </c>
      <c r="D13" s="31">
        <v>25</v>
      </c>
      <c r="E13" s="32">
        <v>125000</v>
      </c>
      <c r="F13" s="45">
        <f t="shared" si="0"/>
        <v>5000</v>
      </c>
      <c r="G13" s="35" t="s">
        <v>0</v>
      </c>
      <c r="H13" s="26"/>
    </row>
    <row r="14" spans="1:8" s="148" customFormat="1" x14ac:dyDescent="0.25">
      <c r="A14" s="26"/>
      <c r="B14" s="29" t="s">
        <v>193</v>
      </c>
      <c r="C14" s="30">
        <v>2016</v>
      </c>
      <c r="D14" s="31">
        <v>30</v>
      </c>
      <c r="E14" s="32">
        <v>100000</v>
      </c>
      <c r="F14" s="45">
        <f t="shared" si="0"/>
        <v>3333.3333333333335</v>
      </c>
      <c r="G14" s="35" t="s">
        <v>0</v>
      </c>
      <c r="H14" s="26"/>
    </row>
    <row r="15" spans="1:8" s="148" customFormat="1" x14ac:dyDescent="0.25">
      <c r="A15" s="26"/>
      <c r="B15" s="29" t="s">
        <v>179</v>
      </c>
      <c r="C15" s="30">
        <v>2016</v>
      </c>
      <c r="D15" s="31">
        <v>75</v>
      </c>
      <c r="E15" s="32">
        <v>2000000</v>
      </c>
      <c r="F15" s="45">
        <f t="shared" si="0"/>
        <v>26666.666666666668</v>
      </c>
      <c r="G15" s="35" t="s">
        <v>0</v>
      </c>
      <c r="H15" s="26"/>
    </row>
    <row r="16" spans="1:8" s="148" customFormat="1" x14ac:dyDescent="0.25">
      <c r="A16" s="26"/>
      <c r="B16" s="29" t="s">
        <v>181</v>
      </c>
      <c r="C16" s="30">
        <v>2016</v>
      </c>
      <c r="D16" s="31">
        <v>75</v>
      </c>
      <c r="E16" s="32">
        <v>200000</v>
      </c>
      <c r="F16" s="45">
        <f t="shared" si="0"/>
        <v>2666.6666666666665</v>
      </c>
      <c r="G16" s="35" t="s">
        <v>0</v>
      </c>
      <c r="H16" s="26"/>
    </row>
    <row r="17" spans="1:8" s="148" customFormat="1" x14ac:dyDescent="0.25">
      <c r="A17" s="26"/>
      <c r="B17" s="29" t="s">
        <v>192</v>
      </c>
      <c r="C17" s="30">
        <v>2016</v>
      </c>
      <c r="D17" s="31">
        <v>10</v>
      </c>
      <c r="E17" s="32">
        <v>200000</v>
      </c>
      <c r="F17" s="45">
        <f t="shared" si="0"/>
        <v>20000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>
        <v>2016</v>
      </c>
      <c r="D18" s="31">
        <v>75</v>
      </c>
      <c r="E18" s="32">
        <v>3000000</v>
      </c>
      <c r="F18" s="45">
        <f t="shared" si="0"/>
        <v>40000</v>
      </c>
      <c r="G18" s="35" t="s">
        <v>0</v>
      </c>
      <c r="H18" s="26"/>
    </row>
    <row r="19" spans="1:8" s="148" customFormat="1" x14ac:dyDescent="0.25">
      <c r="A19" s="26"/>
      <c r="B19" s="109" t="s">
        <v>72</v>
      </c>
      <c r="C19" s="165"/>
      <c r="D19" s="166"/>
      <c r="E19" s="167"/>
      <c r="F19" s="46">
        <f>SUMIF(C8:C18,"2015",F8:F18)</f>
        <v>385000</v>
      </c>
      <c r="G19" s="47" t="s">
        <v>0</v>
      </c>
      <c r="H19" s="26"/>
    </row>
    <row r="20" spans="1:8" s="148" customFormat="1" x14ac:dyDescent="0.25">
      <c r="A20" s="26"/>
      <c r="B20" s="107" t="s">
        <v>130</v>
      </c>
      <c r="C20" s="168"/>
      <c r="D20" s="169"/>
      <c r="E20" s="170"/>
      <c r="F20" s="46">
        <f>SUMIF(C8:C18,"2016",F8:F18)</f>
        <v>92666.666666666672</v>
      </c>
      <c r="G20" s="47" t="s">
        <v>0</v>
      </c>
      <c r="H20" s="26"/>
    </row>
    <row r="21" spans="1:8" s="148" customFormat="1" x14ac:dyDescent="0.25">
      <c r="A21" s="26"/>
      <c r="B21" s="50" t="s">
        <v>36</v>
      </c>
      <c r="C21" s="171"/>
      <c r="D21" s="172"/>
      <c r="E21" s="172"/>
      <c r="F21" s="48">
        <f>F19+F20</f>
        <v>477666.66666666669</v>
      </c>
      <c r="G21" s="49" t="s">
        <v>0</v>
      </c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173"/>
      <c r="G24" s="173"/>
      <c r="H24" s="26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t="12" hidden="1" customHeight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Assens Vandværk AS</v>
      </c>
      <c r="B1" s="56"/>
      <c r="C1" s="56"/>
      <c r="D1" s="176"/>
      <c r="E1" s="56"/>
    </row>
    <row r="2" spans="1:5" x14ac:dyDescent="0.25">
      <c r="A2" s="220" t="str">
        <f>'1. Forside'!A2</f>
        <v>V017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205</v>
      </c>
      <c r="C11" s="178"/>
      <c r="D11" s="179"/>
      <c r="E11" s="56"/>
    </row>
    <row r="12" spans="1:5" x14ac:dyDescent="0.25">
      <c r="A12" s="56"/>
      <c r="B12" s="53" t="s">
        <v>206</v>
      </c>
      <c r="C12" s="180">
        <v>4244500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4244500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39500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24000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63500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4077772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4017200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60572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t="26.25" hidden="1" customHeight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2015-09-01T14:01:15Z</cp:lastPrinted>
  <dcterms:created xsi:type="dcterms:W3CDTF">2014-01-17T08:54:17Z</dcterms:created>
  <dcterms:modified xsi:type="dcterms:W3CDTF">2015-09-25T11:57:06Z</dcterms:modified>
</cp:coreProperties>
</file>