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9" i="2" l="1"/>
  <c r="F10" i="2"/>
  <c r="F11" i="2"/>
  <c r="F12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C12" i="8"/>
  <c r="E29" i="19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6" i="7" l="1"/>
  <c r="C9" i="12" l="1"/>
  <c r="C11" i="12" s="1"/>
  <c r="C31" i="8" s="1"/>
  <c r="E31" i="8" s="1"/>
  <c r="F8" i="2" l="1"/>
  <c r="F8" i="7"/>
  <c r="F15" i="7" s="1"/>
  <c r="F13" i="2" l="1"/>
  <c r="C9" i="10" s="1"/>
  <c r="C15" i="11" l="1"/>
  <c r="C28" i="8" s="1"/>
  <c r="C14" i="4"/>
  <c r="C26" i="8" s="1"/>
  <c r="C26" i="3"/>
  <c r="C24" i="8" s="1"/>
  <c r="F17" i="7"/>
  <c r="C18" i="8" s="1"/>
  <c r="C20" i="3"/>
  <c r="C23" i="8" s="1"/>
  <c r="C9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<sst xmlns="http://schemas.openxmlformats.org/spreadsheetml/2006/main" count="376" uniqueCount="200">
  <si>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</si>
  <si>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</si>
  <si>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</si>
  <si>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</si>
  <si>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</si>
  <si>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</si>
  <si>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</si>
  <si>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</si>
  <si>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</si>
  <si>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</si>
  <si>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</si>
  <si>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</si>
  <si>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</si>
  <si>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</si>
  <si>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</si>
  <si>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</si>
  <si>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</si>
  <si>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</si>
  <si>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</si>
  <si>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</si>
  <si>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</si>
  <si>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</si>
  <si>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</si>
  <si>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</si>
  <si>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</si>
  <si>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</si>
  <si>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</si>
  <si>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</si>
  <si>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</si>
  <si>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</si>
  <si>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</si>
  <si>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</si>
  <si>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</si>
  <si>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</si>
  <si>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</si>
  <si>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</si>
  <si>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</si>
  <si>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</si>
  <si>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</si>
  <si>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</si>
  <si>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</si>
  <si>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</si>
  <si>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</si>
  <si>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</si>
  <si>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</si>
  <si>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</si>
  <si>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</si>
  <si>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</si>
  <si>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</si>
  <si>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</si>
  <si>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</si>
  <si>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</si>
  <si>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</si>
  <si>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</si>
  <si>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</si>
  <si>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</si>
  <si>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</si>
  <si>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</si>
  <si>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</si>
  <si>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</si>
  <si>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</si>
  <si>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</si>
  <si>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</si>
  <si>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</si>
  <si>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</si>
  <si>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</si>
  <si>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</si>
  <si>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</si>
  <si>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</si>
  <si>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</si>
  <si>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</si>
  <si>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</si>
  <si>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</si>
  <si>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</si>
  <si>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</si>
  <si>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</si>
  <si>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</si>
  <si>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</si>
  <si>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</si>
  <si>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</si>
  <si>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</si>
  <si>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</si>
  <si>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</si>
  <si>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</si>
  <si>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</si>
  <si>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</si>
  <si>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</si>
  <si>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</si>
  <si>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</si>
  <si>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</si>
  <si>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</si>
  <si>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</si>
  <si>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</si>
  <si>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</si>
  <si>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</si>
  <si>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</si>
  <si>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</si>
  <si>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</si>
  <si>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</si>
  <si>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</si>
  <si>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</si>
  <si>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</si>
  <si>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</si>
  <si>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</si>
  <si>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</si>
  <si>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</si>
  <si>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</si>
  <si>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</si>
  <si>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</si>
  <si>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</si>
  <si>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</si>
  <si>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</si>
  <si>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</si>
  <si>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</si>
  <si>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</si>
  <si>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</si>
  <si>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</si>
  <si>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</si>
  <si>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</si>
  <si>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</si>
  <si>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</si>
  <si>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</si>
  <si>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</si>
  <si>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</si>
  <si>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</si>
  <si>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</si>
  <si>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</si>
  <si>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</si>
  <si>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</si>
  <si>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</si>
  <si>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</si>
  <si>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</si>
  <si>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</si>
  <si>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</si>
  <si>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</si>
  <si>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</si>
  <si>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</si>
  <si>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</si>
  <si>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</si>
  <si>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</si>
  <si>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</si>
  <si>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</si>
  <si>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</si>
  <si>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</si>
  <si>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</si>
  <si>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</si>
  <si>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</si>
  <si>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</si>
  <si>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</si>
  <si>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</si>
  <si>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</si>
  <si>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</si>
  <si>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</si>
  <si>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</si>
  <si>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</si>
  <si>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</si>
  <si>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</si>
  <si>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</si>
  <si>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</si>
  <si>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</si>
  <si>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</si>
  <si>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</si>
  <si>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</si>
  <si>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</si>
  <si>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</si>
  <si>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</si>
  <si>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</si>
  <si>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</si>
  <si>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</si>
  <si>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</si>
  <si>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</si>
  <si>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</si>
  <si>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</si>
  <si>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</si>
  <si>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</si>
  <si>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</si>
  <si>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</si>
  <si>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</si>
  <si>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</si>
  <si>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</si>
  <si>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&gt; Ø110 mm</t>
  </si>
  <si>
    <t>2014</t>
  </si>
  <si>
    <t>10</t>
  </si>
  <si>
    <t>SRO-anlæg, vandværk</t>
  </si>
  <si>
    <t>Etageareal vandbehandlingsbygning</t>
  </si>
  <si>
    <t>75</t>
  </si>
  <si>
    <t>Boring (inkl. etablering, forerør, filter og prøvepumpning)</t>
  </si>
  <si>
    <t>30</t>
  </si>
  <si>
    <t>Stik på ledningsnet, Konstruktioner</t>
  </si>
  <si>
    <t>Ejendomsskatter</t>
  </si>
  <si>
    <t>Ø110 mm &lt; Ledningsnet ≤ Ø 250 mm</t>
  </si>
  <si>
    <t>Arbejdsplads</t>
  </si>
  <si>
    <t>Filteranlæg, trykfiltre, enkelt filtrering</t>
  </si>
  <si>
    <t>Ventiler på ledningsnet &gt; Ø 500 mm</t>
  </si>
  <si>
    <t>Ventiler på ledningsnet ≤ Ø50 mm</t>
  </si>
  <si>
    <t>Børkop Vandværk a.m.b.a.</t>
  </si>
  <si>
    <t>V037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</si>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</sst>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Børkop Vandværk a.m.b.a.</v>
      </c>
      <c r="B1" s="56"/>
      <c r="C1" s="56"/>
      <c r="D1" s="56"/>
      <c r="E1" s="56"/>
    </row>
    <row r="2" spans="1:5" x14ac:dyDescent="0.25">
      <c r="A2" s="220" t="str">
        <f>'1. Forside'!A2</f>
        <v>V037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Børkop Vandværk a.m.b.a.</v>
      </c>
      <c r="B1" s="26"/>
      <c r="C1" s="26"/>
      <c r="D1" s="26"/>
      <c r="E1" s="26"/>
    </row>
    <row r="2" spans="1:5" x14ac:dyDescent="0.25">
      <c r="A2" s="221" t="str">
        <f>'1. Forside'!A2</f>
        <v>V037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60000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-60000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Børkop Vandværk a.m.b.a.</v>
      </c>
      <c r="B1" s="26"/>
      <c r="C1" s="26"/>
      <c r="D1" s="26"/>
      <c r="E1" s="26"/>
    </row>
    <row r="2" spans="1:5" x14ac:dyDescent="0.25">
      <c r="A2" s="221" t="str">
        <f>'1. Forside'!A2</f>
        <v>V037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-3511674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-675326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-2836348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-567269.6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Børkop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0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0</v>
      </c>
      <c r="D33" s="84" t="s">
        <v>0</v>
      </c>
      <c r="E33" s="75"/>
      <c r="F33" s="76"/>
      <c r="G33" s="1"/>
      <c r="H33" s="135"/>
    </row>
    <row r="34" spans="1:8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0</v>
      </c>
      <c r="D36" s="79" t="s">
        <v>0</v>
      </c>
      <c r="E36" s="10">
        <f>-C36</f>
        <v>0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Børkop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V037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/>
      <c r="D10" s="222" t="s">
        <v>0</v>
      </c>
      <c r="E10" s="61"/>
      <c r="F10" s="222" t="s">
        <v>0</v>
      </c>
      <c r="G10" s="61"/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Børkop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2252158.0404000003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-8558.2005535200005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-112608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2130991.8398464802</v>
      </c>
      <c r="D13" s="79" t="s">
        <v>0</v>
      </c>
      <c r="E13" s="6">
        <f>C13</f>
        <v>2130991.8398464802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1602520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197</v>
      </c>
      <c r="C16" s="14">
        <f>'6. Gennemførte investeringer'!F15</f>
        <v>613673.29500000004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196836.12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investeringer'!F17</f>
        <v>106666.66666666667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2519696.0816666665</v>
      </c>
      <c r="D19" s="79" t="s">
        <v>0</v>
      </c>
      <c r="E19" s="8">
        <f>C19</f>
        <v>2519696.0816666665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49000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1400000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-60000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1428000</v>
      </c>
      <c r="D29" s="79" t="s">
        <v>0</v>
      </c>
      <c r="E29" s="6">
        <f>C29</f>
        <v>1428000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-567269.6</v>
      </c>
      <c r="D31" s="79" t="s">
        <v>0</v>
      </c>
      <c r="E31" s="10">
        <f>C31</f>
        <v>-567269.6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0</v>
      </c>
      <c r="D33" s="79" t="s">
        <v>0</v>
      </c>
      <c r="E33" s="12">
        <f>C33</f>
        <v>0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5511418.3215131471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215809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25.538408136422241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19.051190272477733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Børkop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V037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2252158.0404000003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2252158.0404000003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2252158.0404000003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-8558.2005535200005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Børkop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918655.2646791602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2243599.8398464802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2252158.0404000003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981265.25820228003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112608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Børkop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64550046.218500316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1602520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1602520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Børkop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829981</v>
      </c>
      <c r="F8" s="34">
        <f t="shared" ref="F8" si="0">E8/D8</f>
        <v>82998.100000000006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562252</v>
      </c>
      <c r="F9" s="34">
        <f t="shared" ref="F9:F12" si="1">E9/D9</f>
        <v>56225.2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185</v>
      </c>
      <c r="E10" s="32">
        <v>61200</v>
      </c>
      <c r="F10" s="34">
        <f t="shared" si="1"/>
        <v>816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187</v>
      </c>
      <c r="E11" s="32">
        <v>40872</v>
      </c>
      <c r="F11" s="34">
        <f t="shared" si="1"/>
        <v>1362.4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181</v>
      </c>
      <c r="D12" s="31" t="s">
        <v>185</v>
      </c>
      <c r="E12" s="32">
        <v>312227</v>
      </c>
      <c r="F12" s="34">
        <f t="shared" si="1"/>
        <v>4163.0266666666666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145564.72666666665</v>
      </c>
      <c r="G13" s="37" t="s">
        <v>0</v>
      </c>
      <c r="H13" s="26"/>
    </row>
    <row r="14" spans="1:8" s="148" customFormat="1" x14ac:dyDescent="0.25">
      <c r="A14" s="26"/>
      <c r="B14" s="107" t="s">
        <v>132</v>
      </c>
      <c r="C14" s="159"/>
      <c r="D14" s="159"/>
      <c r="E14" s="159"/>
      <c r="F14" s="66">
        <v>468108.56833333336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613673.29500000004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Børkop Vandværk a.m.b.a.</v>
      </c>
      <c r="B1" s="162"/>
      <c r="C1" s="162"/>
      <c r="D1" s="162"/>
      <c r="E1" s="162"/>
    </row>
    <row r="2" spans="1:5" x14ac:dyDescent="0.25">
      <c r="A2" s="1" t="str">
        <f>'1. Forside'!A2</f>
        <v>V037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94293.333333333328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investeringer'!F13</f>
        <v>145564.72666666665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196836.12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Børkop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190</v>
      </c>
      <c r="C8" s="30">
        <v>2015</v>
      </c>
      <c r="D8" s="31">
        <v>75</v>
      </c>
      <c r="E8" s="32">
        <v>600000</v>
      </c>
      <c r="F8" s="45">
        <f>E8/D8</f>
        <v>8000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5</v>
      </c>
      <c r="E9" s="32">
        <v>25000</v>
      </c>
      <c r="F9" s="45">
        <f t="shared" ref="F9:F14" si="0">E9/D9</f>
        <v>5000</v>
      </c>
      <c r="G9" s="35" t="s">
        <v>0</v>
      </c>
      <c r="H9" s="26"/>
    </row>
    <row r="10" spans="1:8" s="148" customFormat="1" x14ac:dyDescent="0.25">
      <c r="A10" s="26"/>
      <c r="B10" s="29" t="s">
        <v>180</v>
      </c>
      <c r="C10" s="30">
        <v>2015</v>
      </c>
      <c r="D10" s="31">
        <v>10</v>
      </c>
      <c r="E10" s="32">
        <v>750000</v>
      </c>
      <c r="F10" s="45">
        <f t="shared" si="0"/>
        <v>75000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>
        <v>2015</v>
      </c>
      <c r="D11" s="31">
        <v>25</v>
      </c>
      <c r="E11" s="32">
        <v>100000</v>
      </c>
      <c r="F11" s="45">
        <f t="shared" si="0"/>
        <v>4000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>
        <v>2016</v>
      </c>
      <c r="D12" s="31">
        <v>25</v>
      </c>
      <c r="E12" s="32">
        <v>100000</v>
      </c>
      <c r="F12" s="45">
        <f t="shared" si="0"/>
        <v>4000</v>
      </c>
      <c r="G12" s="35" t="s">
        <v>0</v>
      </c>
      <c r="H12" s="26"/>
    </row>
    <row r="13" spans="1:8" s="148" customFormat="1" x14ac:dyDescent="0.25">
      <c r="A13" s="26"/>
      <c r="B13" s="29" t="s">
        <v>193</v>
      </c>
      <c r="C13" s="30">
        <v>2016</v>
      </c>
      <c r="D13" s="31">
        <v>75</v>
      </c>
      <c r="E13" s="32">
        <v>600000</v>
      </c>
      <c r="F13" s="45">
        <f t="shared" si="0"/>
        <v>8000</v>
      </c>
      <c r="G13" s="35" t="s">
        <v>0</v>
      </c>
      <c r="H13" s="26"/>
    </row>
    <row r="14" spans="1:8" s="148" customFormat="1" x14ac:dyDescent="0.25">
      <c r="A14" s="26"/>
      <c r="B14" s="29" t="s">
        <v>194</v>
      </c>
      <c r="C14" s="30">
        <v>2016</v>
      </c>
      <c r="D14" s="31">
        <v>75</v>
      </c>
      <c r="E14" s="32">
        <v>200000</v>
      </c>
      <c r="F14" s="45">
        <f t="shared" si="0"/>
        <v>2666.6666666666665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92000</v>
      </c>
      <c r="G15" s="47" t="s">
        <v>0</v>
      </c>
      <c r="H15" s="26"/>
    </row>
    <row r="16" spans="1:8" s="148" customFormat="1" x14ac:dyDescent="0.25">
      <c r="A16" s="26"/>
      <c r="B16" s="107" t="s">
        <v>130</v>
      </c>
      <c r="C16" s="168"/>
      <c r="D16" s="169"/>
      <c r="E16" s="170"/>
      <c r="F16" s="46">
        <f>SUMIF(C8:C14,"2016",F8:F14)</f>
        <v>14666.666666666666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106666.66666666667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Børkop Vandværk a.m.b.a.</v>
      </c>
      <c r="B1" s="56"/>
      <c r="C1" s="56"/>
      <c r="D1" s="176"/>
      <c r="E1" s="56"/>
    </row>
    <row r="2" spans="1:5" x14ac:dyDescent="0.25">
      <c r="A2" s="220" t="str">
        <f>'1. Forside'!A2</f>
        <v>V037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15000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49000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198</v>
      </c>
      <c r="C12" s="178"/>
      <c r="D12" s="179"/>
      <c r="E12" s="56"/>
    </row>
    <row r="13" spans="1:5" x14ac:dyDescent="0.25">
      <c r="A13" s="56"/>
      <c r="B13" s="53" t="s">
        <v>199</v>
      </c>
      <c r="C13" s="180">
        <v>1400000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1400000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22000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17000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39000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0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0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2015-09-25T12:13:21Z</dcterms:modified>
</cp:coreProperties>
</file>