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F9" i="2" l="1"/>
  <c r="C9" i="12" l="1"/>
  <c r="C11" i="12" s="1"/>
  <c r="C31" i="8" s="1"/>
  <c r="E31" i="8" s="1"/>
  <c r="F8" i="2" l="1"/>
  <c r="F8" i="7"/>
  <c r="F11" i="7" s="1"/>
  <c r="F10" i="2" l="1"/>
  <c r="C9" i="10" s="1"/>
  <c r="C15" i="11" l="1"/>
  <c r="C28" i="8" s="1"/>
  <c r="C14" i="4"/>
  <c r="C26" i="8" s="1"/>
  <c r="C26" i="3"/>
  <c r="C24" i="8" s="1"/>
  <c r="F13" i="7"/>
  <c r="C18" i="8" s="1"/>
  <c r="C20" i="3"/>
  <c r="C23" i="8" s="1"/>
  <c r="C9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<sst xmlns="http://schemas.openxmlformats.org/spreadsheetml/2006/main" count="356" uniqueCount="191">
  <si>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</si>
  <si>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</si>
  <si>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</si>
  <si>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</si>
  <si>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</si>
  <si>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</si>
  <si>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</si>
  <si>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</si>
  <si>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</si>
  <si>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</si>
  <si>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</si>
  <si>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</si>
  <si>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</si>
  <si>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</si>
  <si>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</si>
  <si>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</si>
  <si>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</si>
  <si>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</si>
  <si>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</si>
  <si>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</si>
  <si>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</si>
  <si>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</si>
  <si>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</si>
  <si>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</si>
  <si>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</si>
  <si>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</si>
  <si>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</si>
  <si>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</si>
  <si>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</si>
  <si>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</si>
  <si>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</si>
  <si>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</si>
  <si>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</si>
  <si>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</si>
  <si>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</si>
  <si>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</si>
  <si>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</si>
  <si>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</si>
  <si>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</si>
  <si>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</si>
  <si>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</si>
  <si>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</si>
  <si>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</si>
  <si>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</si>
  <si>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</si>
  <si>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</si>
  <si>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</si>
  <si>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</si>
  <si>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</si>
  <si>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</si>
  <si>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</si>
  <si>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</si>
  <si>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</si>
  <si>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</si>
  <si>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</si>
  <si>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</si>
  <si>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</si>
  <si>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</si>
  <si>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</si>
  <si>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</si>
  <si>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</si>
  <si>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</si>
  <si>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</si>
  <si>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</si>
  <si>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</si>
  <si>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</si>
  <si>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</si>
  <si>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</si>
  <si>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</si>
  <si>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</si>
  <si>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</si>
  <si>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</si>
  <si>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</si>
  <si>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</si>
  <si>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</si>
  <si>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</si>
  <si>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</si>
  <si>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</si>
  <si>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</si>
  <si>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</si>
  <si>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</si>
  <si>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</si>
  <si>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</si>
  <si>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</si>
  <si>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</si>
  <si>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</si>
  <si>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</si>
  <si>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</si>
  <si>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</si>
  <si>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</si>
  <si>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</si>
  <si>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</si>
  <si>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</si>
  <si>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</si>
  <si>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</si>
  <si>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</si>
  <si>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</si>
  <si>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</si>
  <si>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</si>
  <si>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</si>
  <si>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</si>
  <si>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</si>
  <si>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</si>
  <si>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</si>
  <si>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</si>
  <si>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</si>
  <si>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</si>
  <si>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</si>
  <si>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</si>
  <si>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</si>
  <si>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</si>
  <si>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</si>
  <si>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</si>
  <si>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</si>
  <si>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</si>
  <si>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</si>
  <si>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</si>
  <si>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</si>
  <si>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</si>
  <si>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</si>
  <si>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</si>
  <si>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</si>
  <si>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</si>
  <si>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</si>
  <si>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</si>
  <si>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</si>
  <si>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</si>
  <si>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</si>
  <si>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</si>
  <si>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</si>
  <si>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</si>
  <si>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</si>
  <si>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</si>
  <si>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</si>
  <si>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</si>
  <si>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</si>
  <si>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</si>
  <si>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</si>
  <si>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</si>
  <si>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</si>
  <si>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</si>
  <si>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</si>
  <si>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</si>
  <si>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</si>
  <si>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</si>
  <si>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</si>
  <si>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</si>
  <si>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</si>
  <si>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</si>
  <si>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</si>
  <si>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</si>
  <si>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</si>
  <si>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</si>
  <si>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</si>
  <si>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</si>
  <si>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</si>
  <si>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</si>
  <si>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</si>
  <si>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</si>
  <si>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</si>
  <si>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</si>
  <si>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</si>
  <si>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</si>
  <si>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</si>
  <si>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</si>
  <si>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</si>
  <si>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</si>
  <si>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</si>
  <si>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</si>
  <si>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</si>
  <si>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</si>
  <si>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</si>
  <si>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</si>
  <si>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</si>
  <si>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</si>
  <si>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</si>
  <si>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</si>
  <si>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</si>
  <si>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</si>
  <si>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</si>
  <si>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</si>
  <si>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</si>
  <si>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</si>
  <si>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Støbejernsledninger ≤ Ø50 mm</t>
  </si>
  <si>
    <t>2014</t>
  </si>
  <si>
    <t>50</t>
  </si>
  <si>
    <t>Ø 50mm &lt; Ledningsnet ≤ Ø110 mm</t>
  </si>
  <si>
    <t>Ejendomsskatter</t>
  </si>
  <si>
    <t>Rentvandsbeholder  element</t>
  </si>
  <si>
    <t>Bogense Forsyningsselskab</t>
  </si>
  <si>
    <t>V024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</si>
</sst>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Bogense Forsyningsselskab</v>
      </c>
      <c r="B1" s="56"/>
      <c r="C1" s="56"/>
      <c r="D1" s="56"/>
      <c r="E1" s="56"/>
    </row>
    <row r="2" spans="1:5" x14ac:dyDescent="0.25">
      <c r="A2" s="220" t="str">
        <f>'1. Forside'!A2</f>
        <v>V024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Bogense Forsyningsselskab</v>
      </c>
      <c r="B1" s="26"/>
      <c r="C1" s="26"/>
      <c r="D1" s="26"/>
      <c r="E1" s="26"/>
    </row>
    <row r="2" spans="1:5" x14ac:dyDescent="0.25">
      <c r="A2" s="221" t="str">
        <f>'1. Forside'!A2</f>
        <v>V024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-126000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-140000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14000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Bogense Forsyningsselskab</v>
      </c>
      <c r="B1" s="26"/>
      <c r="C1" s="26"/>
      <c r="D1" s="26"/>
      <c r="E1" s="26"/>
    </row>
    <row r="2" spans="1:5" x14ac:dyDescent="0.25">
      <c r="A2" s="221" t="str">
        <f>'1. Forside'!A2</f>
        <v>V024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-2378135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-1122891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-1255244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-251048.8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Bogense Forsyningsselskab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3971718.2265920788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1049816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87098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90649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20560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1248123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53200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53200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-639217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-836260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-1475477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-174154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4558270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4558270</v>
      </c>
      <c r="D36" s="79" t="s">
        <v>0</v>
      </c>
      <c r="E36" s="10">
        <f>-C36</f>
        <v>-4558270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-586551.7734079212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Bogense Forsyningsselskab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152458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152458</v>
      </c>
      <c r="F11" s="226" t="s">
        <v>0</v>
      </c>
      <c r="G11" s="55">
        <f>E11+G7-G8-G9</f>
        <v>152458</v>
      </c>
      <c r="H11" s="226" t="s">
        <v>0</v>
      </c>
      <c r="I11" s="55">
        <f>G11+I7-I8-I9</f>
        <v>152458</v>
      </c>
      <c r="J11" s="226" t="s">
        <v>0</v>
      </c>
      <c r="K11" s="55">
        <f>K7-K8-K9+K10+I11</f>
        <v>152458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Bogense Forsyningsselskab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1823066.3422334904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-6927.6521004872639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-91153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1724985.6901330031</v>
      </c>
      <c r="D13" s="79" t="s">
        <v>0</v>
      </c>
      <c r="E13" s="6">
        <f>C13</f>
        <v>1724985.6901330031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1011213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investeringer'!F12</f>
        <v>109236.84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15568.68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investeringer'!F13</f>
        <v>64000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1200018.52</v>
      </c>
      <c r="D19" s="79" t="s">
        <v>0</v>
      </c>
      <c r="E19" s="8">
        <f>C19</f>
        <v>1200018.52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1433065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19000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6516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14000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1410581</v>
      </c>
      <c r="D29" s="79" t="s">
        <v>0</v>
      </c>
      <c r="E29" s="6">
        <f>C29</f>
        <v>1410581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-251048.8</v>
      </c>
      <c r="D31" s="79" t="s">
        <v>0</v>
      </c>
      <c r="E31" s="10">
        <f>C31</f>
        <v>-251048.8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-586551.7734079212</v>
      </c>
      <c r="D33" s="79" t="s">
        <v>0</v>
      </c>
      <c r="E33" s="12">
        <f>C33</f>
        <v>-586551.7734079212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3497984.6367250821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237986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14.69827904467104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8.6766433181997353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Bogense Forsyningsselskab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1823066.3422334904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1823066.3422334904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1823066.3422334904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-6927.6521004872639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Bogense Forsyningsselskab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939973.00605558767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1816138.6901330031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1823066.3422334904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603799.57254773204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91153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Bogense Forsyningsselskab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44642544.35968218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1011213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1011213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Bogense Forsyningsselskab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285447</v>
      </c>
      <c r="F8" s="34">
        <f t="shared" ref="F8:F9" si="0">E8/D8</f>
        <v>5708.94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353770</v>
      </c>
      <c r="F9" s="34">
        <f t="shared" si="0"/>
        <v>7075.4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12784.34</v>
      </c>
      <c r="G10" s="37" t="s">
        <v>0</v>
      </c>
      <c r="H10" s="26"/>
    </row>
    <row r="11" spans="1:8" s="148" customFormat="1" x14ac:dyDescent="0.25">
      <c r="A11" s="26"/>
      <c r="B11" s="107" t="s">
        <v>133</v>
      </c>
      <c r="C11" s="159"/>
      <c r="D11" s="159"/>
      <c r="E11" s="159"/>
      <c r="F11" s="66">
        <v>96452.5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109236.84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Bogense Forsyningsselskab</v>
      </c>
      <c r="B1" s="162"/>
      <c r="C1" s="162"/>
      <c r="D1" s="162"/>
      <c r="E1" s="162"/>
    </row>
    <row r="2" spans="1:5" x14ac:dyDescent="0.25">
      <c r="A2" s="1" t="str">
        <f>'1. Forside'!A2</f>
        <v>V024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10000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investeringer'!F10</f>
        <v>12784.34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15568.68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Bogense Forsyningsselskab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50</v>
      </c>
      <c r="E8" s="32">
        <v>1200000</v>
      </c>
      <c r="F8" s="45">
        <f>E8/D8</f>
        <v>24000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50</v>
      </c>
      <c r="E9" s="32">
        <v>1000000</v>
      </c>
      <c r="F9" s="45">
        <f t="shared" ref="F9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2016</v>
      </c>
      <c r="D10" s="31">
        <v>50</v>
      </c>
      <c r="E10" s="32">
        <v>1000000</v>
      </c>
      <c r="F10" s="45">
        <f t="shared" ref="F10" si="1">E10/D10</f>
        <v>20000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44000</v>
      </c>
      <c r="G11" s="47" t="s">
        <v>0</v>
      </c>
      <c r="H11" s="26"/>
    </row>
    <row r="12" spans="1:8" s="148" customFormat="1" x14ac:dyDescent="0.25">
      <c r="A12" s="26"/>
      <c r="B12" s="107" t="s">
        <v>131</v>
      </c>
      <c r="C12" s="168"/>
      <c r="D12" s="169"/>
      <c r="E12" s="170"/>
      <c r="F12" s="46">
        <f>SUMIF(C8:C10,"2016",F8:F10)</f>
        <v>20000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64000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Bogense Forsyningsselskab</v>
      </c>
      <c r="B1" s="56"/>
      <c r="C1" s="56"/>
      <c r="D1" s="176"/>
      <c r="E1" s="56"/>
    </row>
    <row r="2" spans="1:5" x14ac:dyDescent="0.25">
      <c r="A2" s="220" t="str">
        <f>'1. Forside'!A2</f>
        <v>V024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187</v>
      </c>
      <c r="C8" s="51">
        <v>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38000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1433065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1433065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9000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1526016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1519500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6516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2015-08-13T10:54:48Z</dcterms:modified>
</cp:coreProperties>
</file>