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1" i="8" s="1"/>
  <c r="E31" i="8" s="1"/>
  <c r="F8" i="2" l="1"/>
  <c r="F8" i="7"/>
  <c r="F10" i="7" s="1"/>
  <c r="F9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<sst xmlns="http://schemas.openxmlformats.org/spreadsheetml/2006/main" count="350" uniqueCount="189">
  <si>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</si>
  <si>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</si>
  <si>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</si>
  <si>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</si>
  <si>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</si>
  <si>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</si>
  <si>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</si>
  <si>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</si>
  <si>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</si>
  <si>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</si>
  <si>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</si>
  <si>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</si>
  <si>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</si>
  <si>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</si>
  <si>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</si>
  <si>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</si>
  <si>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</si>
  <si>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</si>
  <si>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</si>
  <si>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</si>
  <si>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</si>
  <si>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</si>
  <si>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</si>
  <si>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</si>
  <si>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</si>
  <si>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</si>
  <si>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</si>
  <si>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</si>
  <si>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</si>
  <si>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</si>
  <si>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</si>
  <si>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</si>
  <si>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</si>
  <si>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</si>
  <si>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</si>
  <si>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</si>
  <si>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</si>
  <si>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</si>
  <si>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</si>
  <si>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</si>
  <si>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</si>
  <si>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</si>
  <si>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</si>
  <si>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</si>
  <si>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</si>
  <si>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</si>
  <si>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</si>
  <si>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</si>
  <si>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</si>
  <si>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</si>
  <si>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</si>
  <si>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</si>
  <si>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</si>
  <si>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</si>
  <si>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</si>
  <si>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</si>
  <si>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</si>
  <si>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</si>
  <si>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</si>
  <si>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</si>
  <si>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</si>
  <si>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</si>
  <si>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</si>
  <si>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</si>
  <si>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</si>
  <si>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</si>
  <si>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</si>
  <si>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</si>
  <si>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</si>
  <si>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</si>
  <si>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</si>
  <si>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</si>
  <si>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</si>
  <si>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</si>
  <si>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</si>
  <si>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</si>
  <si>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</si>
  <si>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</si>
  <si>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</si>
  <si>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</si>
  <si>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</si>
  <si>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</si>
  <si>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</si>
  <si>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</si>
  <si>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</si>
  <si>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</si>
  <si>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</si>
  <si>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</si>
  <si>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</si>
  <si>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</si>
  <si>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</si>
  <si>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</si>
  <si>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</si>
  <si>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</si>
  <si>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</si>
  <si>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</si>
  <si>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</si>
  <si>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</si>
  <si>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</si>
  <si>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</si>
  <si>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</si>
  <si>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</si>
  <si>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</si>
  <si>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</si>
  <si>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</si>
  <si>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</si>
  <si>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</si>
  <si>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</si>
  <si>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</si>
  <si>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</si>
  <si>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</si>
  <si>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</si>
  <si>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</si>
  <si>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</si>
  <si>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</si>
  <si>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</si>
  <si>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</si>
  <si>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</si>
  <si>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</si>
  <si>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</si>
  <si>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</si>
  <si>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</si>
  <si>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</si>
  <si>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</si>
  <si>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</si>
  <si>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</si>
  <si>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</si>
  <si>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</si>
  <si>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</si>
  <si>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</si>
  <si>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</si>
  <si>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</si>
  <si>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</si>
  <si>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</si>
  <si>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</si>
  <si>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</si>
  <si>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</si>
  <si>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</si>
  <si>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</si>
  <si>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</si>
  <si>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</si>
  <si>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</si>
  <si>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</si>
  <si>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</si>
  <si>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</si>
  <si>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</si>
  <si>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</si>
  <si>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</si>
  <si>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</si>
  <si>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</si>
  <si>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</si>
  <si>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</si>
  <si>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</si>
  <si>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</si>
  <si>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</si>
  <si>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</si>
  <si>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</si>
  <si>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</si>
  <si>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</si>
  <si>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</si>
  <si>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</si>
  <si>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</si>
  <si>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</si>
  <si>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</si>
  <si>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</si>
  <si>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</si>
  <si>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</si>
  <si>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</si>
  <si>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</si>
  <si>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</si>
  <si>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</si>
  <si>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</si>
  <si>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</si>
  <si>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</si>
  <si>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</si>
  <si>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</si>
  <si>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</si>
  <si>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</si>
  <si>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</si>
  <si>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</si>
  <si>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</si>
  <si>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</si>
  <si>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</si>
  <si>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Afregningsmålere, mekaniske </t>
  </si>
  <si>
    <t>2014</t>
  </si>
  <si>
    <t>8</t>
  </si>
  <si>
    <t>Ejendomsskatter</t>
  </si>
  <si>
    <t>Bording Vandværk a.m.b.a.</t>
  </si>
  <si>
    <t>V026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</si>
</sst>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Bording Vandværk a.m.b.a.</v>
      </c>
      <c r="B1" s="56"/>
      <c r="C1" s="56"/>
      <c r="D1" s="56"/>
      <c r="E1" s="56"/>
    </row>
    <row r="2" spans="1:5" x14ac:dyDescent="0.25">
      <c r="A2" s="220" t="str">
        <f>'1. Forside'!A2</f>
        <v>V026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Bording Vandværk a.m.b.a.</v>
      </c>
      <c r="B1" s="26"/>
      <c r="C1" s="26"/>
      <c r="D1" s="26"/>
      <c r="E1" s="26"/>
    </row>
    <row r="2" spans="1:5" x14ac:dyDescent="0.25">
      <c r="A2" s="221" t="str">
        <f>'1. Forside'!A2</f>
        <v>V026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-30571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-30000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-571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Bording Vandværk a.m.b.a.</v>
      </c>
      <c r="B1" s="26"/>
      <c r="C1" s="26"/>
      <c r="D1" s="26"/>
      <c r="E1" s="26"/>
    </row>
    <row r="2" spans="1:5" x14ac:dyDescent="0.25">
      <c r="A2" s="221" t="str">
        <f>'1. Forside'!A2</f>
        <v>V026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-2190732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-1311312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-879420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-175884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Bording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4047400.50375047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1552117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61489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-4000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22500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1632106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114000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114000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-43239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-43239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1702867</v>
      </c>
      <c r="D27" s="79" t="s">
        <v>0</v>
      </c>
      <c r="E27" s="10">
        <f>IF(C27&lt;0,0,-C27)</f>
        <v>-1702867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2835536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2835536</v>
      </c>
      <c r="D36" s="79" t="s">
        <v>0</v>
      </c>
      <c r="E36" s="10">
        <f>-C36</f>
        <v>-2835536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-491002.49624953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Bording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21901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21901</v>
      </c>
      <c r="F11" s="226" t="s">
        <v>0</v>
      </c>
      <c r="G11" s="55">
        <f>E11+G7-G8-G9</f>
        <v>21901</v>
      </c>
      <c r="H11" s="226" t="s">
        <v>0</v>
      </c>
      <c r="I11" s="55">
        <f>G11+I7-I8-I9</f>
        <v>21901</v>
      </c>
      <c r="J11" s="226" t="s">
        <v>0</v>
      </c>
      <c r="K11" s="55">
        <f>K7-K8-K9+K10+I11</f>
        <v>21901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Bording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1231749.7549083969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-4680.6490686519082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1227069.1058397449</v>
      </c>
      <c r="D13" s="79" t="s">
        <v>0</v>
      </c>
      <c r="E13" s="6">
        <f>C13</f>
        <v>1227069.1058397449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1486713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investeringer'!F11</f>
        <v>86347.998333333337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-11690.25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investeringer'!F12</f>
        <v>22500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1583870.7483333333</v>
      </c>
      <c r="D19" s="79" t="s">
        <v>0</v>
      </c>
      <c r="E19" s="8">
        <f>C19</f>
        <v>1583870.7483333333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42000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1828000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40851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-571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1924280</v>
      </c>
      <c r="D29" s="79" t="s">
        <v>0</v>
      </c>
      <c r="E29" s="6">
        <f>C29</f>
        <v>1924280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-175884</v>
      </c>
      <c r="D31" s="79" t="s">
        <v>0</v>
      </c>
      <c r="E31" s="10">
        <f>C31</f>
        <v>-175884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-491002.49624953</v>
      </c>
      <c r="D33" s="79" t="s">
        <v>0</v>
      </c>
      <c r="E33" s="12">
        <f>C33</f>
        <v>-491002.49624953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4068333.3579235482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277033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14.685374514673516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8.0868826382544619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Bording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1231749.7549083969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1231749.7549083969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1231749.7549083969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-4680.6490686519082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Bording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1076795.6357409204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1227069.1058397449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1231749.7549083969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Bording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76492152.986261487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1486713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1486713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Bording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43239</v>
      </c>
      <c r="F8" s="34">
        <f t="shared" ref="F8" si="0">E8/D8</f>
        <v>5404.875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5404.875</v>
      </c>
      <c r="G9" s="37" t="s">
        <v>0</v>
      </c>
      <c r="H9" s="26"/>
    </row>
    <row r="10" spans="1:8" s="148" customFormat="1" x14ac:dyDescent="0.25">
      <c r="A10" s="26"/>
      <c r="B10" s="107" t="s">
        <v>133</v>
      </c>
      <c r="C10" s="159"/>
      <c r="D10" s="159"/>
      <c r="E10" s="159"/>
      <c r="F10" s="66">
        <v>80943.123333333337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86347.998333333337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Bording Vandværk a.m.b.a.</v>
      </c>
      <c r="B1" s="162"/>
      <c r="C1" s="162"/>
      <c r="D1" s="162"/>
      <c r="E1" s="162"/>
    </row>
    <row r="2" spans="1:5" x14ac:dyDescent="0.25">
      <c r="A2" s="1" t="str">
        <f>'1. Forside'!A2</f>
        <v>V026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11250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11250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investeringer'!F9</f>
        <v>5404.875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-11690.25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Bording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8</v>
      </c>
      <c r="E8" s="32">
        <v>90000</v>
      </c>
      <c r="F8" s="45">
        <f>E8/D8</f>
        <v>11250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2016</v>
      </c>
      <c r="D9" s="31">
        <v>8</v>
      </c>
      <c r="E9" s="32">
        <v>90000</v>
      </c>
      <c r="F9" s="45">
        <f t="shared" ref="F9" si="0">E9/D9</f>
        <v>11250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11250</v>
      </c>
      <c r="G10" s="47" t="s">
        <v>0</v>
      </c>
      <c r="H10" s="26"/>
    </row>
    <row r="11" spans="1:8" s="148" customFormat="1" x14ac:dyDescent="0.25">
      <c r="A11" s="26"/>
      <c r="B11" s="107" t="s">
        <v>131</v>
      </c>
      <c r="C11" s="168"/>
      <c r="D11" s="169"/>
      <c r="E11" s="170"/>
      <c r="F11" s="46">
        <f>SUMIF(C8:C9,"2016",F8:F9)</f>
        <v>11250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22500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Bording Vandværk a.m.b.a.</v>
      </c>
      <c r="B1" s="56"/>
      <c r="C1" s="56"/>
      <c r="D1" s="176"/>
      <c r="E1" s="56"/>
    </row>
    <row r="2" spans="1:5" x14ac:dyDescent="0.25">
      <c r="A2" s="220" t="str">
        <f>'1. Forside'!A2</f>
        <v>V026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9000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42000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1828000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1828000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14000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29000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1768351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1727500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40851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t="1.5" customHeight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2015-08-13T10:57:34Z</dcterms:modified>
</cp:coreProperties>
</file>