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0" i="7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9" i="7" l="1"/>
  <c r="F11" i="7"/>
  <c r="F14" i="7" s="1"/>
  <c r="F12" i="7"/>
  <c r="C9" i="12" l="1"/>
  <c r="C11" i="12" s="1"/>
  <c r="C31" i="8" s="1"/>
  <c r="E31" i="8" s="1"/>
  <c r="F8" i="2" l="1"/>
  <c r="F8" i="7"/>
  <c r="F13" i="7" s="1"/>
  <c r="F9" i="2" l="1"/>
  <c r="C9" i="10" s="1"/>
  <c r="C15" i="11" l="1"/>
  <c r="C28" i="8" s="1"/>
  <c r="C14" i="4"/>
  <c r="C26" i="8" s="1"/>
  <c r="C26" i="3"/>
  <c r="C24" i="8" s="1"/>
  <c r="F15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<sst xmlns="http://schemas.openxmlformats.org/spreadsheetml/2006/main" count="357" uniqueCount="193">
  <si>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</si>
  <si>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</si>
  <si>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</si>
  <si>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</si>
  <si>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</si>
  <si>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</si>
  <si>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</si>
  <si>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</si>
  <si>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</si>
  <si>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</si>
  <si>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</si>
  <si>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</si>
  <si>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</si>
  <si>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</si>
  <si>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</si>
  <si>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</si>
  <si>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</si>
  <si>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</si>
  <si>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</si>
  <si>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</si>
  <si>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</si>
  <si>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</si>
  <si>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</si>
  <si>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</si>
  <si>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</si>
  <si>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</si>
  <si>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</si>
  <si>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</si>
  <si>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</si>
  <si>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</si>
  <si>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</si>
  <si>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</si>
  <si>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</si>
  <si>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</si>
  <si>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</si>
  <si>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</si>
  <si>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</si>
  <si>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</si>
  <si>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</si>
  <si>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</si>
  <si>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</si>
  <si>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</si>
  <si>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</si>
  <si>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</si>
  <si>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</si>
  <si>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</si>
  <si>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</si>
  <si>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</si>
  <si>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</si>
  <si>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</si>
  <si>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</si>
  <si>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</si>
  <si>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</si>
  <si>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</si>
  <si>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</si>
  <si>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</si>
  <si>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</si>
  <si>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</si>
  <si>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</si>
  <si>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</si>
  <si>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</si>
  <si>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</si>
  <si>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</si>
  <si>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</si>
  <si>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</si>
  <si>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</si>
  <si>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</si>
  <si>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</si>
  <si>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</si>
  <si>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</si>
  <si>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</si>
  <si>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</si>
  <si>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</si>
  <si>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</si>
  <si>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</si>
  <si>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</si>
  <si>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</si>
  <si>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</si>
  <si>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</si>
  <si>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</si>
  <si>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</si>
  <si>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</si>
  <si>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</si>
  <si>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</si>
  <si>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</si>
  <si>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</si>
  <si>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</si>
  <si>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</si>
  <si>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</si>
  <si>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</si>
  <si>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</si>
  <si>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</si>
  <si>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</si>
  <si>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</si>
  <si>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</si>
  <si>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</si>
  <si>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</si>
  <si>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</si>
  <si>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</si>
  <si>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</si>
  <si>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</si>
  <si>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</si>
  <si>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</si>
  <si>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</si>
  <si>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</si>
  <si>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</si>
  <si>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</si>
  <si>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</si>
  <si>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</si>
  <si>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</si>
  <si>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</si>
  <si>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</si>
  <si>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</si>
  <si>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</si>
  <si>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</si>
  <si>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</si>
  <si>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</si>
  <si>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</si>
  <si>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</si>
  <si>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</si>
  <si>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</si>
  <si>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</si>
  <si>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</si>
  <si>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</si>
  <si>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</si>
  <si>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</si>
  <si>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</si>
  <si>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</si>
  <si>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</si>
  <si>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</si>
  <si>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</si>
  <si>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</si>
  <si>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</si>
  <si>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</si>
  <si>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</si>
  <si>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</si>
  <si>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</si>
  <si>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</si>
  <si>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</si>
  <si>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</si>
  <si>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</si>
  <si>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</si>
  <si>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</si>
  <si>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</si>
  <si>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</si>
  <si>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</si>
  <si>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</si>
  <si>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</si>
  <si>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</si>
  <si>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</si>
  <si>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</si>
  <si>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</si>
  <si>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</si>
  <si>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</si>
  <si>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</si>
  <si>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</si>
  <si>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</si>
  <si>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</si>
  <si>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</si>
  <si>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</si>
  <si>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</si>
  <si>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</si>
  <si>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</si>
  <si>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</si>
  <si>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</si>
  <si>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</si>
  <si>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</si>
  <si>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</si>
  <si>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</si>
  <si>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</si>
  <si>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</si>
  <si>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</si>
  <si>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</si>
  <si>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</si>
  <si>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</si>
  <si>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</si>
  <si>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</si>
  <si>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</si>
  <si>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</si>
  <si>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</si>
  <si>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</si>
  <si>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</si>
  <si>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</si>
  <si>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</si>
  <si>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</si>
  <si>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</si>
  <si>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Ejendomsskatter</t>
  </si>
  <si>
    <t>Boring (inkl. etablering, forerør, filter og prøvepumpning)</t>
  </si>
  <si>
    <t>Skyllevand-/slamhåndteringsanlæg - lukkede betonbeholdere</t>
  </si>
  <si>
    <t>Køretøjer, personbil</t>
  </si>
  <si>
    <t>¨20691</t>
  </si>
  <si>
    <t>Bramdrupdam Vandværk A.m.b.a.</t>
  </si>
  <si>
    <t>V029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</si>
</sst>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Bramdrupdam Vandværk A.m.b.a.</v>
      </c>
      <c r="B1" s="56"/>
      <c r="C1" s="56"/>
      <c r="D1" s="56"/>
      <c r="E1" s="56"/>
    </row>
    <row r="2" spans="1:5" x14ac:dyDescent="0.25">
      <c r="A2" s="220" t="str">
        <f>'1. Forside'!A2</f>
        <v>V029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Bramdrupdam Vandværk A.m.b.a.</v>
      </c>
      <c r="B1" s="26"/>
      <c r="C1" s="26"/>
      <c r="D1" s="26"/>
      <c r="E1" s="26"/>
    </row>
    <row r="2" spans="1:5" x14ac:dyDescent="0.25">
      <c r="A2" s="221" t="str">
        <f>'1. Forside'!A2</f>
        <v>V029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25000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-102948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-102948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Bramdrupdam Vandværk A.m.b.a.</v>
      </c>
      <c r="B1" s="26"/>
      <c r="C1" s="26"/>
      <c r="D1" s="26"/>
      <c r="E1" s="26"/>
    </row>
    <row r="2" spans="1:5" x14ac:dyDescent="0.25">
      <c r="A2" s="221" t="str">
        <f>'1. Forside'!A2</f>
        <v>V029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-3952806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-2080599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-1872207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-374441.4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Bramdrupdam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3732180.9128534952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1645360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4703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9406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1659469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106848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 t="s">
        <v>190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106848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-306076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-306076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1460241</v>
      </c>
      <c r="D27" s="79" t="s">
        <v>0</v>
      </c>
      <c r="E27" s="10">
        <f>IF(C27&lt;0,0,-C27)</f>
        <v>-1460241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3713655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3713655</v>
      </c>
      <c r="D36" s="79" t="s">
        <v>0</v>
      </c>
      <c r="E36" s="10">
        <f>-C36</f>
        <v>-3713655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-1441715.0871465048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Bramdrupdam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22947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22947</v>
      </c>
      <c r="H11" s="226" t="s">
        <v>0</v>
      </c>
      <c r="I11" s="55">
        <f>G11+I7-I8-I9</f>
        <v>22947</v>
      </c>
      <c r="J11" s="226" t="s">
        <v>0</v>
      </c>
      <c r="K11" s="55">
        <f>K7-K8-K9+K10+I11</f>
        <v>22947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Bramdrupdam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1515935.0349386507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-5760.5531327668723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97929.403257036814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1608103.8850629206</v>
      </c>
      <c r="D13" s="79" t="s">
        <v>0</v>
      </c>
      <c r="E13" s="6">
        <f>C13</f>
        <v>1608103.8850629206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1574806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35310.366666666669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61215.199999999997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160333.33333333334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1831664.9</v>
      </c>
      <c r="D19" s="79" t="s">
        <v>0</v>
      </c>
      <c r="E19" s="8">
        <f>C19</f>
        <v>1831664.9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51000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2154900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-11409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-102948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2090543</v>
      </c>
      <c r="D29" s="79" t="s">
        <v>0</v>
      </c>
      <c r="E29" s="6">
        <f>C29</f>
        <v>2090543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-374441.4</v>
      </c>
      <c r="D31" s="79" t="s">
        <v>0</v>
      </c>
      <c r="E31" s="10">
        <f>C31</f>
        <v>-374441.4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-1441715.0871465048</v>
      </c>
      <c r="D33" s="79" t="s">
        <v>0</v>
      </c>
      <c r="E33" s="12">
        <f>C33</f>
        <v>-1441715.0871465048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3714155.2979164151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331531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11.203040735003409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4.7031960749263719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Bramdrupdam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1515935.0349386507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1515935.0349386507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1515935.0349386507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-5760.5531327668723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Bramdrupdam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1608103.8850629206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1510174.4818058838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97929.403257036814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1515935.0349386507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Bramdrupdam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82648365.650028244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1574806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1574806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Bramdrupdam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306076</v>
      </c>
      <c r="F8" s="34">
        <f t="shared" ref="F8" si="0">E8/D8</f>
        <v>30607.599999999999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30607.599999999999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4702.7666666666664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35310.366666666669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Bramdrupdam Vandværk A.m.b.a.</v>
      </c>
      <c r="B1" s="162"/>
      <c r="C1" s="162"/>
      <c r="D1" s="162"/>
      <c r="E1" s="162"/>
    </row>
    <row r="2" spans="1:5" x14ac:dyDescent="0.25">
      <c r="A2" s="1" t="str">
        <f>'1. Forside'!A2</f>
        <v>V029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30607.599999999999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61215.199999999997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Bramdrupdam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30</v>
      </c>
      <c r="E8" s="32">
        <v>1500000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>
        <v>2015</v>
      </c>
      <c r="D9" s="31">
        <v>50</v>
      </c>
      <c r="E9" s="32">
        <v>100000</v>
      </c>
      <c r="F9" s="45">
        <f t="shared" ref="F9:F10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2016</v>
      </c>
      <c r="D10" s="31">
        <v>30</v>
      </c>
      <c r="E10" s="32">
        <v>1000000</v>
      </c>
      <c r="F10" s="45">
        <f t="shared" si="0"/>
        <v>33333.333333333336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>
        <v>2016</v>
      </c>
      <c r="D11" s="31">
        <v>5</v>
      </c>
      <c r="E11" s="32">
        <v>300000</v>
      </c>
      <c r="F11" s="45">
        <f t="shared" ref="F11:F12" si="1">E11/D11</f>
        <v>60000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2016</v>
      </c>
      <c r="D12" s="31">
        <v>10</v>
      </c>
      <c r="E12" s="32">
        <v>150000</v>
      </c>
      <c r="F12" s="45">
        <f t="shared" si="1"/>
        <v>15000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52000</v>
      </c>
      <c r="G13" s="47" t="s">
        <v>0</v>
      </c>
      <c r="H13" s="26"/>
    </row>
    <row r="14" spans="1:8" s="148" customFormat="1" x14ac:dyDescent="0.25">
      <c r="A14" s="26"/>
      <c r="B14" s="107" t="s">
        <v>131</v>
      </c>
      <c r="C14" s="168"/>
      <c r="D14" s="169"/>
      <c r="E14" s="170"/>
      <c r="F14" s="46">
        <f>SUMIF(C8:C12,"2016",F8:F12)</f>
        <v>108333.33333333334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160333.33333333334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Bramdrupdam Vandværk A.m.b.a.</v>
      </c>
      <c r="B1" s="56"/>
      <c r="C1" s="56"/>
      <c r="D1" s="176"/>
      <c r="E1" s="56"/>
    </row>
    <row r="2" spans="1:5" x14ac:dyDescent="0.25">
      <c r="A2" s="220" t="str">
        <f>'1. Forside'!A2</f>
        <v>V029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18000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51000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2154900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2154900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18000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24000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2091870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2103279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-11409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2015-08-13T11:05:31Z</dcterms:modified>
</cp:coreProperties>
</file>