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720" yWindow="885" windowWidth="23685" windowHeight="1254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E18" i="2" s="1"/>
  <c r="F11" i="11"/>
  <c r="F12" i="11"/>
  <c r="F13" i="11"/>
  <c r="F14" i="11"/>
  <c r="F31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32" i="11" l="1"/>
  <c r="G35" i="12" s="1"/>
  <c r="E28" i="13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<sst xmlns="http://schemas.openxmlformats.org/spreadsheetml/2006/main" count="252" uniqueCount="132">
  <si>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</si>
  <si>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</si>
  <si>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</si>
  <si>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</si>
  <si>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</si>
  <si>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</si>
  <si>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</si>
  <si>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</si>
  <si>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</si>
  <si>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</si>
  <si>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</si>
  <si>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</si>
  <si>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</si>
  <si>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</si>
  <si>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</si>
  <si>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</si>
  <si>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</si>
  <si>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</si>
  <si>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</si>
  <si>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</si>
  <si>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</si>
  <si>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</si>
  <si>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</si>
  <si>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</si>
  <si>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</si>
  <si>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</si>
  <si>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</si>
  <si>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</si>
  <si>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</si>
  <si>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</si>
  <si>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</si>
  <si>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</si>
  <si>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</si>
  <si>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</si>
  <si>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</si>
  <si>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</si>
  <si>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</si>
  <si>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</si>
  <si>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</si>
  <si>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</si>
  <si>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</si>
  <si>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</si>
  <si>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</si>
  <si>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</si>
  <si>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</si>
  <si>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</si>
  <si>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</si>
  <si>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</si>
  <si>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</si>
  <si>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</si>
  <si>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</si>
  <si>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</si>
  <si>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</si>
  <si>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</si>
  <si>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</si>
  <si>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</si>
  <si>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</si>
  <si>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</si>
  <si>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</si>
  <si>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</si>
  <si>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</si>
  <si>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</si>
  <si>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</si>
  <si>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</si>
  <si>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</si>
  <si>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</si>
  <si>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</si>
  <si>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</si>
  <si>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</si>
  <si>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</si>
  <si>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</si>
  <si>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</si>
  <si>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</si>
  <si>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</si>
  <si>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</si>
  <si>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</si>
  <si>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</si>
  <si>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</si>
  <si>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</si>
  <si>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</si>
  <si>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</si>
  <si>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</si>
  <si>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</si>
  <si>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</si>
  <si>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</si>
  <si>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</si>
  <si>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</si>
  <si>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</si>
  <si>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</si>
  <si>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</si>
  <si>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</si>
  <si>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</si>
  <si>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</si>
  <si>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</si>
  <si>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</si>
  <si>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</si>
  <si>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</si>
  <si>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</si>
  <si>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</si>
  <si>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</si>
  <si>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</si>
  <si>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</si>
  <si>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</si>
  <si>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</si>
  <si>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</si>
  <si>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</si>
  <si>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</si>
  <si>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</si>
  <si>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</si>
  <si>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</si>
  <si>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</si>
  <si>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</si>
  <si>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</si>
  <si>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</si>
  <si>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Brønde</t>
  </si>
  <si>
    <t>Jordbassin Klasse A</t>
  </si>
  <si>
    <t xml:space="preserve">Asfaltplads ved ny garage </t>
  </si>
  <si>
    <t>Køretøjer, entreprenørmaskiner</t>
  </si>
  <si>
    <t>Vibrationsmålere</t>
  </si>
  <si>
    <t xml:space="preserve">Traktor for kloak-tv </t>
  </si>
  <si>
    <t>Værkstedsindretning</t>
  </si>
  <si>
    <t>Beluftningstanke, Mek/EL</t>
  </si>
  <si>
    <t>Beluftningstanke, SRO</t>
  </si>
  <si>
    <t>Pumpestationer i brønde (&lt; 6,25 m2), Mek/EL</t>
  </si>
  <si>
    <t>Installationer "mekaniske riste og SRO" Miljøklasse A. (7-20 m2) - SRO</t>
  </si>
  <si>
    <t>Pumpestationer i brønde (&lt; 6,25 m2), Konstruktioner</t>
  </si>
  <si>
    <t>CE-mærkning af pumpestationer</t>
  </si>
  <si>
    <t>Strømpeforing ≤ Ø 200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</si>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</sst>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131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108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78317021.62004894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Grundlag'!G11</f>
        <v>8137788.5604633791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675115.23754846165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892227.66524240794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76749678.717258081</v>
      </c>
      <c r="F13" s="38" t="s">
        <v>4</v>
      </c>
      <c r="G13" s="37">
        <f>E13</f>
        <v>76749678.717258081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107</v>
      </c>
      <c r="C15" s="79"/>
      <c r="D15" s="80"/>
      <c r="E15" s="37">
        <f>'Fane 6. Hist. over el. underdæk'!G13</f>
        <v>899470.5</v>
      </c>
      <c r="F15" s="38" t="s">
        <v>4</v>
      </c>
      <c r="G15" s="37">
        <f>E15</f>
        <v>899470.5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2299541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33463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97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5" t="s">
        <v>34</v>
      </c>
      <c r="C20" s="76"/>
      <c r="D20" s="77"/>
      <c r="E20" s="31">
        <f>'Fane 8. Korrektion af PL2015'!G29</f>
        <v>-407366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5" t="s">
        <v>35</v>
      </c>
      <c r="C21" s="76"/>
      <c r="D21" s="77"/>
      <c r="E21" s="31">
        <f>'Fane 8. Korrektion af PL2015'!G36</f>
        <v>137295.0933333335</v>
      </c>
      <c r="F21" s="28" t="s">
        <v>4</v>
      </c>
      <c r="G21" s="35"/>
      <c r="H21" s="36"/>
      <c r="I21" s="20"/>
    </row>
    <row r="22" spans="1:9" x14ac:dyDescent="0.25">
      <c r="A22" s="20"/>
      <c r="B22" s="78" t="s">
        <v>36</v>
      </c>
      <c r="C22" s="79"/>
      <c r="D22" s="80"/>
      <c r="E22" s="37">
        <f>SUM(E17:E21)</f>
        <v>2062933.0933333335</v>
      </c>
      <c r="F22" s="38" t="s">
        <v>4</v>
      </c>
      <c r="G22" s="37">
        <f>E22</f>
        <v>2062933.0933333335</v>
      </c>
      <c r="H22" s="38" t="s">
        <v>4</v>
      </c>
      <c r="I22" s="20"/>
    </row>
    <row r="23" spans="1:9" x14ac:dyDescent="0.25">
      <c r="A23" s="20"/>
      <c r="B23" s="81" t="s">
        <v>30</v>
      </c>
      <c r="C23" s="82"/>
      <c r="D23" s="82"/>
      <c r="E23" s="82"/>
      <c r="F23" s="82"/>
      <c r="G23" s="82"/>
      <c r="H23" s="83"/>
      <c r="I23" s="20"/>
    </row>
    <row r="24" spans="1:9" x14ac:dyDescent="0.25">
      <c r="A24" s="20"/>
      <c r="B24" s="78" t="s">
        <v>31</v>
      </c>
      <c r="C24" s="79"/>
      <c r="D24" s="80"/>
      <c r="E24" s="37">
        <f>'Fane 9. Kontrol af PL2015'!G36</f>
        <v>0</v>
      </c>
      <c r="F24" s="38" t="s">
        <v>4</v>
      </c>
      <c r="G24" s="37">
        <f>E24</f>
        <v>0</v>
      </c>
      <c r="H24" s="38" t="s">
        <v>4</v>
      </c>
      <c r="I24" s="20"/>
    </row>
    <row r="25" spans="1:9" x14ac:dyDescent="0.25">
      <c r="A25" s="20"/>
      <c r="B25" s="81" t="s">
        <v>37</v>
      </c>
      <c r="C25" s="82"/>
      <c r="D25" s="82"/>
      <c r="E25" s="82"/>
      <c r="F25" s="83"/>
      <c r="G25" s="40">
        <f>G13+G15+G22+G24</f>
        <v>79712082.310591415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39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98</v>
      </c>
      <c r="C9" s="86"/>
      <c r="D9" s="86"/>
      <c r="E9" s="86"/>
      <c r="F9" s="87"/>
      <c r="G9" s="46">
        <v>23265747.19267701</v>
      </c>
      <c r="H9" s="42" t="s">
        <v>4</v>
      </c>
      <c r="I9" s="20"/>
    </row>
    <row r="10" spans="1:9" x14ac:dyDescent="0.25">
      <c r="A10" s="20"/>
      <c r="B10" s="85" t="s">
        <v>99</v>
      </c>
      <c r="C10" s="86"/>
      <c r="D10" s="86"/>
      <c r="E10" s="86"/>
      <c r="F10" s="87"/>
      <c r="G10" s="46">
        <v>46913485.86690855</v>
      </c>
      <c r="H10" s="42" t="s">
        <v>4</v>
      </c>
      <c r="I10" s="20"/>
    </row>
    <row r="11" spans="1:9" x14ac:dyDescent="0.25">
      <c r="A11" s="20"/>
      <c r="B11" s="85" t="s">
        <v>100</v>
      </c>
      <c r="C11" s="86"/>
      <c r="D11" s="86"/>
      <c r="E11" s="86"/>
      <c r="F11" s="87"/>
      <c r="G11" s="46">
        <v>8137788.5604633791</v>
      </c>
      <c r="H11" s="42" t="s">
        <v>4</v>
      </c>
      <c r="I11" s="20"/>
    </row>
    <row r="12" spans="1:9" x14ac:dyDescent="0.25">
      <c r="A12" s="20"/>
      <c r="B12" s="81" t="s">
        <v>39</v>
      </c>
      <c r="C12" s="82"/>
      <c r="D12" s="82"/>
      <c r="E12" s="82"/>
      <c r="F12" s="83"/>
      <c r="G12" s="40">
        <f>SUM(G9:G11)</f>
        <v>78317021.62004894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70179233.059585556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0.96198719780145825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675115.23754846165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23265747.19267701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465314.94385354017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46913485.86690855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426912.72138886782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892227.66524240794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8297704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4699822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3597882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899470.5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9038299</v>
      </c>
      <c r="F10" s="10">
        <f>E10/D10</f>
        <v>120510.65333333334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75</v>
      </c>
      <c r="E11" s="46">
        <v>4391412</v>
      </c>
      <c r="F11" s="10">
        <f t="shared" ref="F11:F31" si="0">E11/D11</f>
        <v>58552.160000000003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3801909</v>
      </c>
      <c r="F12" s="10">
        <f t="shared" si="0"/>
        <v>50692.12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75</v>
      </c>
      <c r="E13" s="46">
        <v>1984878</v>
      </c>
      <c r="F13" s="10">
        <f t="shared" si="0"/>
        <v>26465.040000000001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75</v>
      </c>
      <c r="E14" s="46">
        <v>4638768</v>
      </c>
      <c r="F14" s="10">
        <f t="shared" si="0"/>
        <v>61850.239999999998</v>
      </c>
      <c r="G14" s="3" t="s">
        <v>4</v>
      </c>
      <c r="H14" s="1"/>
    </row>
    <row r="15" spans="1:8" x14ac:dyDescent="0.25">
      <c r="A15" s="1"/>
      <c r="B15" s="50" t="s">
        <v>114</v>
      </c>
      <c r="C15" s="47">
        <v>2015</v>
      </c>
      <c r="D15" s="47">
        <v>75</v>
      </c>
      <c r="E15" s="46">
        <v>58519</v>
      </c>
      <c r="F15" s="10">
        <f t="shared" si="0"/>
        <v>780.25333333333333</v>
      </c>
      <c r="G15" s="3" t="s">
        <v>4</v>
      </c>
      <c r="H15" s="1"/>
    </row>
    <row r="16" spans="1:8" x14ac:dyDescent="0.25">
      <c r="A16" s="1"/>
      <c r="B16" s="50" t="s">
        <v>115</v>
      </c>
      <c r="C16" s="47">
        <v>2015</v>
      </c>
      <c r="D16" s="47">
        <v>50</v>
      </c>
      <c r="E16" s="46">
        <v>851516</v>
      </c>
      <c r="F16" s="10">
        <f t="shared" si="0"/>
        <v>17030.32</v>
      </c>
      <c r="G16" s="3" t="s">
        <v>4</v>
      </c>
      <c r="H16" s="1"/>
    </row>
    <row r="17" spans="1:8" x14ac:dyDescent="0.25">
      <c r="A17" s="1"/>
      <c r="B17" s="50" t="s">
        <v>116</v>
      </c>
      <c r="C17" s="47">
        <v>2015</v>
      </c>
      <c r="D17" s="47">
        <v>50</v>
      </c>
      <c r="E17" s="46">
        <v>150306</v>
      </c>
      <c r="F17" s="10">
        <f t="shared" si="0"/>
        <v>3006.12</v>
      </c>
      <c r="G17" s="3" t="s">
        <v>4</v>
      </c>
      <c r="H17" s="1"/>
    </row>
    <row r="18" spans="1:8" x14ac:dyDescent="0.25">
      <c r="A18" s="1"/>
      <c r="B18" s="50" t="s">
        <v>117</v>
      </c>
      <c r="C18" s="47">
        <v>2015</v>
      </c>
      <c r="D18" s="47">
        <v>5</v>
      </c>
      <c r="E18" s="46">
        <v>470400</v>
      </c>
      <c r="F18" s="10">
        <f t="shared" si="0"/>
        <v>94080</v>
      </c>
      <c r="G18" s="3" t="s">
        <v>4</v>
      </c>
      <c r="H18" s="1"/>
    </row>
    <row r="19" spans="1:8" x14ac:dyDescent="0.25">
      <c r="A19" s="1"/>
      <c r="B19" s="50" t="s">
        <v>118</v>
      </c>
      <c r="C19" s="47">
        <v>2015</v>
      </c>
      <c r="D19" s="47">
        <v>8</v>
      </c>
      <c r="E19" s="46">
        <v>142170</v>
      </c>
      <c r="F19" s="10">
        <f t="shared" si="0"/>
        <v>17771.25</v>
      </c>
      <c r="G19" s="3" t="s">
        <v>4</v>
      </c>
      <c r="H19" s="1"/>
    </row>
    <row r="20" spans="1:8" x14ac:dyDescent="0.25">
      <c r="A20" s="1"/>
      <c r="B20" s="50" t="s">
        <v>119</v>
      </c>
      <c r="C20" s="47">
        <v>2015</v>
      </c>
      <c r="D20" s="47">
        <v>6</v>
      </c>
      <c r="E20" s="46">
        <v>169080</v>
      </c>
      <c r="F20" s="10">
        <f t="shared" si="0"/>
        <v>28180</v>
      </c>
      <c r="G20" s="3" t="s">
        <v>4</v>
      </c>
      <c r="H20" s="1"/>
    </row>
    <row r="21" spans="1:8" x14ac:dyDescent="0.25">
      <c r="A21" s="1"/>
      <c r="B21" s="50" t="s">
        <v>120</v>
      </c>
      <c r="C21" s="47">
        <v>2015</v>
      </c>
      <c r="D21" s="47">
        <v>20</v>
      </c>
      <c r="E21" s="46">
        <v>222282</v>
      </c>
      <c r="F21" s="10">
        <f t="shared" si="0"/>
        <v>11114.1</v>
      </c>
      <c r="G21" s="3" t="s">
        <v>4</v>
      </c>
      <c r="H21" s="1"/>
    </row>
    <row r="22" spans="1:8" x14ac:dyDescent="0.25">
      <c r="A22" s="1"/>
      <c r="B22" s="50" t="s">
        <v>121</v>
      </c>
      <c r="C22" s="47">
        <v>2015</v>
      </c>
      <c r="D22" s="47">
        <v>20</v>
      </c>
      <c r="E22" s="46">
        <v>825500</v>
      </c>
      <c r="F22" s="10">
        <f t="shared" si="0"/>
        <v>41275</v>
      </c>
      <c r="G22" s="3" t="s">
        <v>4</v>
      </c>
      <c r="H22" s="1"/>
    </row>
    <row r="23" spans="1:8" x14ac:dyDescent="0.25">
      <c r="A23" s="1"/>
      <c r="B23" s="50" t="s">
        <v>122</v>
      </c>
      <c r="C23" s="47">
        <v>2015</v>
      </c>
      <c r="D23" s="47">
        <v>10</v>
      </c>
      <c r="E23" s="46">
        <v>206240</v>
      </c>
      <c r="F23" s="10">
        <f t="shared" si="0"/>
        <v>20624</v>
      </c>
      <c r="G23" s="3" t="s">
        <v>4</v>
      </c>
      <c r="H23" s="1"/>
    </row>
    <row r="24" spans="1:8" x14ac:dyDescent="0.25">
      <c r="A24" s="1"/>
      <c r="B24" s="50" t="s">
        <v>123</v>
      </c>
      <c r="C24" s="47">
        <v>2015</v>
      </c>
      <c r="D24" s="47">
        <v>20</v>
      </c>
      <c r="E24" s="46">
        <v>360126</v>
      </c>
      <c r="F24" s="10">
        <f t="shared" si="0"/>
        <v>18006.3</v>
      </c>
      <c r="G24" s="3" t="s">
        <v>4</v>
      </c>
      <c r="H24" s="1"/>
    </row>
    <row r="25" spans="1:8" x14ac:dyDescent="0.25">
      <c r="A25" s="1"/>
      <c r="B25" s="50" t="s">
        <v>122</v>
      </c>
      <c r="C25" s="47">
        <v>2015</v>
      </c>
      <c r="D25" s="47">
        <v>10</v>
      </c>
      <c r="E25" s="46">
        <v>260190</v>
      </c>
      <c r="F25" s="10">
        <f t="shared" si="0"/>
        <v>26019</v>
      </c>
      <c r="G25" s="3" t="s">
        <v>4</v>
      </c>
      <c r="H25" s="1"/>
    </row>
    <row r="26" spans="1:8" x14ac:dyDescent="0.25">
      <c r="A26" s="1"/>
      <c r="B26" s="50" t="s">
        <v>124</v>
      </c>
      <c r="C26" s="47">
        <v>2015</v>
      </c>
      <c r="D26" s="47">
        <v>10</v>
      </c>
      <c r="E26" s="46">
        <v>183250</v>
      </c>
      <c r="F26" s="10">
        <f t="shared" si="0"/>
        <v>18325</v>
      </c>
      <c r="G26" s="3" t="s">
        <v>4</v>
      </c>
      <c r="H26" s="1"/>
    </row>
    <row r="27" spans="1:8" x14ac:dyDescent="0.25">
      <c r="A27" s="1"/>
      <c r="B27" s="50" t="s">
        <v>125</v>
      </c>
      <c r="C27" s="47">
        <v>2015</v>
      </c>
      <c r="D27" s="47">
        <v>50</v>
      </c>
      <c r="E27" s="46">
        <v>76231</v>
      </c>
      <c r="F27" s="10">
        <f t="shared" si="0"/>
        <v>1524.62</v>
      </c>
      <c r="G27" s="3" t="s">
        <v>4</v>
      </c>
      <c r="H27" s="1"/>
    </row>
    <row r="28" spans="1:8" x14ac:dyDescent="0.25">
      <c r="A28" s="1"/>
      <c r="B28" s="50" t="s">
        <v>126</v>
      </c>
      <c r="C28" s="47">
        <v>2015</v>
      </c>
      <c r="D28" s="47">
        <v>10</v>
      </c>
      <c r="E28" s="46">
        <v>590307</v>
      </c>
      <c r="F28" s="10">
        <f t="shared" si="0"/>
        <v>59030.7</v>
      </c>
      <c r="G28" s="3" t="s">
        <v>4</v>
      </c>
      <c r="H28" s="1"/>
    </row>
    <row r="29" spans="1:8" x14ac:dyDescent="0.25">
      <c r="A29" s="1"/>
      <c r="B29" s="50" t="s">
        <v>123</v>
      </c>
      <c r="C29" s="47">
        <v>2015</v>
      </c>
      <c r="D29" s="47">
        <v>20</v>
      </c>
      <c r="E29" s="46">
        <v>54045</v>
      </c>
      <c r="F29" s="10">
        <f t="shared" si="0"/>
        <v>2702.25</v>
      </c>
      <c r="G29" s="3" t="s">
        <v>4</v>
      </c>
      <c r="H29" s="1"/>
    </row>
    <row r="30" spans="1:8" x14ac:dyDescent="0.25">
      <c r="A30" s="1"/>
      <c r="B30" s="50" t="s">
        <v>127</v>
      </c>
      <c r="C30" s="47">
        <v>2015</v>
      </c>
      <c r="D30" s="47">
        <v>50</v>
      </c>
      <c r="E30" s="46">
        <v>1152695</v>
      </c>
      <c r="F30" s="10">
        <f t="shared" si="0"/>
        <v>23053.9</v>
      </c>
      <c r="G30" s="3" t="s">
        <v>4</v>
      </c>
      <c r="H30" s="1"/>
    </row>
    <row r="31" spans="1:8" x14ac:dyDescent="0.25">
      <c r="A31" s="1"/>
      <c r="B31" s="50" t="s">
        <v>111</v>
      </c>
      <c r="C31" s="47">
        <v>2015</v>
      </c>
      <c r="D31" s="47">
        <v>50</v>
      </c>
      <c r="E31" s="46">
        <v>281901</v>
      </c>
      <c r="F31" s="10">
        <f t="shared" si="0"/>
        <v>5638.02</v>
      </c>
      <c r="G31" s="3" t="s">
        <v>4</v>
      </c>
      <c r="H31" s="1"/>
    </row>
    <row r="32" spans="1:8" x14ac:dyDescent="0.25">
      <c r="A32" s="1"/>
      <c r="B32" s="93" t="s">
        <v>128</v>
      </c>
      <c r="C32" s="94"/>
      <c r="D32" s="94"/>
      <c r="E32" s="95"/>
      <c r="F32" s="18">
        <f>SUM(F10:F31)</f>
        <v>706231.04666666675</v>
      </c>
      <c r="G32" s="8" t="s">
        <v>4</v>
      </c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</sheetData>
  <sheetProtection password="C6BD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7802541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5503000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2299541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1383463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1350000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33463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407366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-407366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663500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611667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2015'!F32</f>
        <v>706231.04666666675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137295.0933333335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76186687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34918636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4290678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1754013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1525500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42488827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10410469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10410469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-4432646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-27917464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-1327794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-56681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-33734585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19164711</v>
      </c>
      <c r="F28" s="6" t="s">
        <v>4</v>
      </c>
      <c r="G28" s="16">
        <f>IF(E28&lt;0,0,-E28)</f>
        <v>-19164711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218335</v>
      </c>
      <c r="F30" s="6" t="s">
        <v>4</v>
      </c>
      <c r="G30" s="17">
        <f>-$E$30</f>
        <v>-218335</v>
      </c>
      <c r="H30" s="6" t="s">
        <v>4</v>
      </c>
      <c r="I30" s="1"/>
    </row>
    <row r="31" spans="1:9" x14ac:dyDescent="0.25">
      <c r="A31" s="1"/>
      <c r="B31" s="116" t="s">
        <v>129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130</v>
      </c>
      <c r="C32" s="114"/>
      <c r="D32" s="115"/>
      <c r="E32" s="46">
        <v>54337074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2466567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56803641</v>
      </c>
      <c r="F35" s="6" t="s">
        <v>4</v>
      </c>
      <c r="G35" s="17">
        <f>-E35</f>
        <v>-56803641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2016-12-14T14:20:25Z</dcterms:modified>
</cp:coreProperties>
</file>