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9" i="2" l="1"/>
  <c r="C9" i="12" l="1"/>
  <c r="C11" i="12" s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<sst xmlns="http://schemas.openxmlformats.org/spreadsheetml/2006/main" count="358" uniqueCount="195">
  <si>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</si>
  <si>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</si>
  <si>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</si>
  <si>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</si>
  <si>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</si>
  <si>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</si>
  <si>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</si>
  <si>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</si>
  <si>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</si>
  <si>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</si>
  <si>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</si>
  <si>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</si>
  <si>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</si>
  <si>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</si>
  <si>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</si>
  <si>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</si>
  <si>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</si>
  <si>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</si>
  <si>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</si>
  <si>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</si>
  <si>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</si>
  <si>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</si>
  <si>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</si>
  <si>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</si>
  <si>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</si>
  <si>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</si>
  <si>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</si>
  <si>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</si>
  <si>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</si>
  <si>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</si>
  <si>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</si>
  <si>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</si>
  <si>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</si>
  <si>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</si>
  <si>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</si>
  <si>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</si>
  <si>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</si>
  <si>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</si>
  <si>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</si>
  <si>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</si>
  <si>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</si>
  <si>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</si>
  <si>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</si>
  <si>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</si>
  <si>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</si>
  <si>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</si>
  <si>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</si>
  <si>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</si>
  <si>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</si>
  <si>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</si>
  <si>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</si>
  <si>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</si>
  <si>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</si>
  <si>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</si>
  <si>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</si>
  <si>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</si>
  <si>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</si>
  <si>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</si>
  <si>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</si>
  <si>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</si>
  <si>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</si>
  <si>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</si>
  <si>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</si>
  <si>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</si>
  <si>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</si>
  <si>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</si>
  <si>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</si>
  <si>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</si>
  <si>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</si>
  <si>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</si>
  <si>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</si>
  <si>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</si>
  <si>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</si>
  <si>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</si>
  <si>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</si>
  <si>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</si>
  <si>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</si>
  <si>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</si>
  <si>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</si>
  <si>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</si>
  <si>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</si>
  <si>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</si>
  <si>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</si>
  <si>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</si>
  <si>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</si>
  <si>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</si>
  <si>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</si>
  <si>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</si>
  <si>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</si>
  <si>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</si>
  <si>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</si>
  <si>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</si>
  <si>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</si>
  <si>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</si>
  <si>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</si>
  <si>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</si>
  <si>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</si>
  <si>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</si>
  <si>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</si>
  <si>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</si>
  <si>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</si>
  <si>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</si>
  <si>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</si>
  <si>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</si>
  <si>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</si>
  <si>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</si>
  <si>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</si>
  <si>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</si>
  <si>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</si>
  <si>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</si>
  <si>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</si>
  <si>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</si>
  <si>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</si>
  <si>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</si>
  <si>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</si>
  <si>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</si>
  <si>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</si>
  <si>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</si>
  <si>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</si>
  <si>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</si>
  <si>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</si>
  <si>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</si>
  <si>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</si>
  <si>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</si>
  <si>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</si>
  <si>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</si>
  <si>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</si>
  <si>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</si>
  <si>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</si>
  <si>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</si>
  <si>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</si>
  <si>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</si>
  <si>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</si>
  <si>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</si>
  <si>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</si>
  <si>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</si>
  <si>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</si>
  <si>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</si>
  <si>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</si>
  <si>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</si>
  <si>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</si>
  <si>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</si>
  <si>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</si>
  <si>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</si>
  <si>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</si>
  <si>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</si>
  <si>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</si>
  <si>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</si>
  <si>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</si>
  <si>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</si>
  <si>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</si>
  <si>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</si>
  <si>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</si>
  <si>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</si>
  <si>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</si>
  <si>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</si>
  <si>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</si>
  <si>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</si>
  <si>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</si>
  <si>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</si>
  <si>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</si>
  <si>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</si>
  <si>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</si>
  <si>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</si>
  <si>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</si>
  <si>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</si>
  <si>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</si>
  <si>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</si>
  <si>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</si>
  <si>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</si>
  <si>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</si>
  <si>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</si>
  <si>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</si>
  <si>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</si>
  <si>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</si>
  <si>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</si>
  <si>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</si>
  <si>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</si>
  <si>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</si>
  <si>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</si>
  <si>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</si>
  <si>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</si>
  <si>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</si>
  <si>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 anlæg</t>
  </si>
  <si>
    <t>2014</t>
  </si>
  <si>
    <t>10</t>
  </si>
  <si>
    <t>Ø 250 mm &lt; Ledningsnet ≤ Ø 500mm</t>
  </si>
  <si>
    <t>75</t>
  </si>
  <si>
    <t>Ejendomsskatter</t>
  </si>
  <si>
    <t>Støbejernsledninger Ø 50mm &lt; Ledningsnet ≤ Ø110 mm</t>
  </si>
  <si>
    <t>Afregningsmålere, elektroniske ≤ Ø 110mm (Qn 10)</t>
  </si>
  <si>
    <t>Ø110 mm &lt; Ledningsnet ≤ Ø 250 mm</t>
  </si>
  <si>
    <t>Støbejernsledninger Ø110 mm &lt; Ledningsnet ≤ Ø 250 mm</t>
  </si>
  <si>
    <t>CHRISTIANSFELD VAND AS</t>
  </si>
  <si>
    <t>V038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</si>
</sst>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CHRISTIANSFELD VAND AS</v>
      </c>
      <c r="B1" s="56"/>
      <c r="C1" s="56"/>
      <c r="D1" s="56"/>
      <c r="E1" s="56"/>
    </row>
    <row r="2" spans="1:5" x14ac:dyDescent="0.25">
      <c r="A2" s="220" t="str">
        <f>'1. Forside'!A2</f>
        <v>V038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CHRISTIANSFELD VAND AS</v>
      </c>
      <c r="B1" s="26"/>
      <c r="C1" s="26"/>
      <c r="D1" s="26"/>
      <c r="E1" s="26"/>
    </row>
    <row r="2" spans="1:5" x14ac:dyDescent="0.25">
      <c r="A2" s="221" t="str">
        <f>'1. Forside'!A2</f>
        <v>V038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6000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-5904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-41202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35298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CHRISTIANSFELD VAND AS</v>
      </c>
      <c r="B1" s="26"/>
      <c r="C1" s="26"/>
      <c r="D1" s="26"/>
      <c r="E1" s="26"/>
    </row>
    <row r="2" spans="1:5" x14ac:dyDescent="0.25">
      <c r="A2" s="221" t="str">
        <f>'1. Forside'!A2</f>
        <v>V038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-5029000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-2546224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-2482776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-496555.2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CHRISTIANSFELD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3843128.5493254689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1031254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75859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15778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393000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1515891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66273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66273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-613326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-613326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968838</v>
      </c>
      <c r="D27" s="79" t="s">
        <v>0</v>
      </c>
      <c r="E27" s="10">
        <f>IF(C27&lt;0,0,-C27)</f>
        <v>-968838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3021000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3021000</v>
      </c>
      <c r="D36" s="79" t="s">
        <v>0</v>
      </c>
      <c r="E36" s="10">
        <f>-C36</f>
        <v>-3021000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-146709.45067453105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CHRISTIANSFELD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281144</v>
      </c>
      <c r="D7" s="222" t="s">
        <v>0</v>
      </c>
      <c r="E7" s="223">
        <v>50185</v>
      </c>
      <c r="F7" s="222" t="s">
        <v>0</v>
      </c>
      <c r="G7" s="223">
        <v>9847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50185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-230959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281144</v>
      </c>
      <c r="D11" s="226" t="s">
        <v>0</v>
      </c>
      <c r="E11" s="55">
        <f>C11+E7-E8-E9</f>
        <v>281144</v>
      </c>
      <c r="F11" s="226" t="s">
        <v>0</v>
      </c>
      <c r="G11" s="55">
        <f>E11+G7-G8-G9</f>
        <v>290991</v>
      </c>
      <c r="H11" s="226" t="s">
        <v>0</v>
      </c>
      <c r="I11" s="55">
        <f>G11+I7-I8-I9</f>
        <v>290991</v>
      </c>
      <c r="J11" s="226" t="s">
        <v>0</v>
      </c>
      <c r="K11" s="55">
        <f>K7-K8-K9+K10+I11</f>
        <v>60032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CHRISTIANSFELD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1205350.6720907541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-4580.332553944866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-51167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1149603.3395368094</v>
      </c>
      <c r="D13" s="79" t="s">
        <v>0</v>
      </c>
      <c r="E13" s="6">
        <f>C13</f>
        <v>1149603.3395368094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996337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131174.25333333333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-371751.18666666659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86333.333333333328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842093.40000000026</v>
      </c>
      <c r="D19" s="79" t="s">
        <v>0</v>
      </c>
      <c r="E19" s="8">
        <f>C19</f>
        <v>842093.40000000026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1350000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10000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-5226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-6000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35298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1419072</v>
      </c>
      <c r="D29" s="79" t="s">
        <v>0</v>
      </c>
      <c r="E29" s="6">
        <f>C29</f>
        <v>1419072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-496555.2</v>
      </c>
      <c r="D31" s="79" t="s">
        <v>0</v>
      </c>
      <c r="E31" s="10">
        <f>C31</f>
        <v>-496555.2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-146709.45067453105</v>
      </c>
      <c r="D33" s="79" t="s">
        <v>0</v>
      </c>
      <c r="E33" s="12">
        <f>C33</f>
        <v>-146709.45067453105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2767504.0888622785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244215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11.332244493017539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5.8043285173403705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CHRISTIANSFELD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1205350.6720907541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1205350.6720907541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1205350.6720907541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-4580.332553944866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CHRISTIANSFELD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816142.94007264962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1200770.3395368094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1205350.6720907541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204668.54412101005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51167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CHRISTIANSFELD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43794156.229243293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996337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996337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CHRISTIANSFELD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22011</v>
      </c>
      <c r="F8" s="34">
        <f t="shared" ref="F8:F9" si="0">E8/D8</f>
        <v>2201.1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731773</v>
      </c>
      <c r="F9" s="34">
        <f t="shared" si="0"/>
        <v>9756.9733333333334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11958.073333333334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119216.18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131174.25333333333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CHRISTIANSFELD VAND AS</v>
      </c>
      <c r="B1" s="162"/>
      <c r="C1" s="162"/>
      <c r="D1" s="162"/>
      <c r="E1" s="162"/>
    </row>
    <row r="2" spans="1:5" x14ac:dyDescent="0.25">
      <c r="A2" s="1" t="str">
        <f>'1. Forside'!A2</f>
        <v>V038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382334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13333.333333333332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11958.073333333334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-371751.18666666659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CHRISTIANSFELD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>
        <v>2015</v>
      </c>
      <c r="D8" s="31">
        <v>100</v>
      </c>
      <c r="E8" s="32">
        <v>300000</v>
      </c>
      <c r="F8" s="45">
        <f>E8/D8</f>
        <v>3000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10</v>
      </c>
      <c r="E9" s="32">
        <v>700000</v>
      </c>
      <c r="F9" s="45">
        <f t="shared" ref="F9" si="0">E9/D9</f>
        <v>70000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2016</v>
      </c>
      <c r="D10" s="31">
        <v>75</v>
      </c>
      <c r="E10" s="32">
        <v>800000</v>
      </c>
      <c r="F10" s="45">
        <f t="shared" ref="F10:F11" si="1">E10/D10</f>
        <v>10666.666666666666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2016</v>
      </c>
      <c r="D11" s="31">
        <v>75</v>
      </c>
      <c r="E11" s="32">
        <v>200000</v>
      </c>
      <c r="F11" s="45">
        <f t="shared" si="1"/>
        <v>2666.6666666666665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73000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13333.333333333332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86333.333333333328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CHRISTIANSFELD VAND AS</v>
      </c>
      <c r="B1" s="56"/>
      <c r="C1" s="56"/>
      <c r="D1" s="176"/>
      <c r="E1" s="56"/>
    </row>
    <row r="2" spans="1:5" x14ac:dyDescent="0.25">
      <c r="A2" s="220" t="str">
        <f>'1. Forside'!A2</f>
        <v>V038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2000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1350000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1350000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10000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1564810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1570036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-5226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t="24" hidden="1" customHeight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2015-08-24T18:24:53Z</dcterms:modified>
</cp:coreProperties>
</file>