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9" i="9"/>
  <c r="C15" i="8" s="1"/>
  <c r="C12" i="8"/>
  <c r="C15" i="3"/>
  <c r="C22" i="8" s="1"/>
  <c r="E29" i="19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4" i="7" l="1"/>
  <c r="F9" i="2" l="1"/>
  <c r="F10" i="2"/>
  <c r="F11" i="2"/>
  <c r="C9" i="12" l="1"/>
  <c r="C11" i="12" s="1"/>
  <c r="C31" i="8" s="1"/>
  <c r="E31" i="8" s="1"/>
  <c r="F8" i="2" l="1"/>
  <c r="F8" i="7"/>
  <c r="F13" i="7" s="1"/>
  <c r="F12" i="2" l="1"/>
  <c r="C9" i="10" s="1"/>
  <c r="C15" i="11" l="1"/>
  <c r="C28" i="8" s="1"/>
  <c r="C14" i="4"/>
  <c r="C26" i="8" s="1"/>
  <c r="C27" i="3"/>
  <c r="C24" i="8" s="1"/>
  <c r="F15" i="7"/>
  <c r="C18" i="8" s="1"/>
  <c r="C21" i="3"/>
  <c r="C23" i="8" s="1"/>
  <c r="C10" i="3"/>
  <c r="C21" i="8" s="1"/>
  <c r="C8" i="4"/>
  <c r="C25" i="8" s="1"/>
  <c r="C10" i="10"/>
  <c r="C17" i="8" s="1"/>
  <c r="F14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<sst xmlns="http://schemas.openxmlformats.org/spreadsheetml/2006/main" count="370" uniqueCount="196">
  <si>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</si>
  <si>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</si>
  <si>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</si>
  <si>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</si>
  <si>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</si>
  <si>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</si>
  <si>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</si>
  <si>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</si>
  <si>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</si>
  <si>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</si>
  <si>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</si>
  <si>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</si>
  <si>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</si>
  <si>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</si>
  <si>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</si>
  <si>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</si>
  <si>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</si>
  <si>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</si>
  <si>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</si>
  <si>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</si>
  <si>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</si>
  <si>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</si>
  <si>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</si>
  <si>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</si>
  <si>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</si>
  <si>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</si>
  <si>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</si>
  <si>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</si>
  <si>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</si>
  <si>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</si>
  <si>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</si>
  <si>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</si>
  <si>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</si>
  <si>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</si>
  <si>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</si>
  <si>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</si>
  <si>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</si>
  <si>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</si>
  <si>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</si>
  <si>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</si>
  <si>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</si>
  <si>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</si>
  <si>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</si>
  <si>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</si>
  <si>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</si>
  <si>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</si>
  <si>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</si>
  <si>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</si>
  <si>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</si>
  <si>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</si>
  <si>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</si>
  <si>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</si>
  <si>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</si>
  <si>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</si>
  <si>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</si>
  <si>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</si>
  <si>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</si>
  <si>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</si>
  <si>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</si>
  <si>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</si>
  <si>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</si>
  <si>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</si>
  <si>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</si>
  <si>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</si>
  <si>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</si>
  <si>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</si>
  <si>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</si>
  <si>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</si>
  <si>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</si>
  <si>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</si>
  <si>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</si>
  <si>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</si>
  <si>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</si>
  <si>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</si>
  <si>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</si>
  <si>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</si>
  <si>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</si>
  <si>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</si>
  <si>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</si>
  <si>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</si>
  <si>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</si>
  <si>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</si>
  <si>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</si>
  <si>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</si>
  <si>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</si>
  <si>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</si>
  <si>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</si>
  <si>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</si>
  <si>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</si>
  <si>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</si>
  <si>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</si>
  <si>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</si>
  <si>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</si>
  <si>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</si>
  <si>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</si>
  <si>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</si>
  <si>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</si>
  <si>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</si>
  <si>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</si>
  <si>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</si>
  <si>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</si>
  <si>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</si>
  <si>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</si>
  <si>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</si>
  <si>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</si>
  <si>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</si>
  <si>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</si>
  <si>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</si>
  <si>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</si>
  <si>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</si>
  <si>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</si>
  <si>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</si>
  <si>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</si>
  <si>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</si>
  <si>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</si>
  <si>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</si>
  <si>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</si>
  <si>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</si>
  <si>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</si>
  <si>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</si>
  <si>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</si>
  <si>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</si>
  <si>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</si>
  <si>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</si>
  <si>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</si>
  <si>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</si>
  <si>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</si>
  <si>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</si>
  <si>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</si>
  <si>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</si>
  <si>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</si>
  <si>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</si>
  <si>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</si>
  <si>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</si>
  <si>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</si>
  <si>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</si>
  <si>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</si>
  <si>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</si>
  <si>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</si>
  <si>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</si>
  <si>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</si>
  <si>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</si>
  <si>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</si>
  <si>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</si>
  <si>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</si>
  <si>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</si>
  <si>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</si>
  <si>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</si>
  <si>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</si>
  <si>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</si>
  <si>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</si>
  <si>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</si>
  <si>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</si>
  <si>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</si>
  <si>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</si>
  <si>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</si>
  <si>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</si>
  <si>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</si>
  <si>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</si>
  <si>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</si>
  <si>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</si>
  <si>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</si>
  <si>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</si>
  <si>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</si>
  <si>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</si>
  <si>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</si>
  <si>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</si>
  <si>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</si>
  <si>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</si>
  <si>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</si>
  <si>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</si>
  <si>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</si>
  <si>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</si>
  <si>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</si>
  <si>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</si>
  <si>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</si>
  <si>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</si>
  <si>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</si>
  <si>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</si>
  <si>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</si>
  <si>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</si>
  <si>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</si>
  <si>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</si>
  <si>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2014</t>
  </si>
  <si>
    <t>15</t>
  </si>
  <si>
    <t>5</t>
  </si>
  <si>
    <t>Ø 50mm &lt; Ledningsnet ≤ Ø110 mm</t>
  </si>
  <si>
    <t>75</t>
  </si>
  <si>
    <t>40</t>
  </si>
  <si>
    <t>Ejendomsskatter</t>
  </si>
  <si>
    <t>Køb af ydelser og produkter, der er omfattet af prisloftreguleringen, hos et andet selskab</t>
  </si>
  <si>
    <t>Køretøjer, entreprenørmaskiner</t>
  </si>
  <si>
    <t>Træskur</t>
  </si>
  <si>
    <t>Kortmateriale</t>
  </si>
  <si>
    <t>Dronninglund Vandværk a.m.b.a.</t>
  </si>
  <si>
    <t>V040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</si>
</sst>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194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195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129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138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33" t="s">
        <v>139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Dronninglund Vandværk a.m.b.a.</v>
      </c>
      <c r="B1" s="56"/>
      <c r="C1" s="56"/>
      <c r="D1" s="56"/>
      <c r="E1" s="56"/>
    </row>
    <row r="2" spans="1:5" x14ac:dyDescent="0.25">
      <c r="A2" s="220" t="str">
        <f>'1. Forside'!A2</f>
        <v>V040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Dronninglund Vandværk a.m.b.a.</v>
      </c>
      <c r="B1" s="26"/>
      <c r="C1" s="26"/>
      <c r="D1" s="26"/>
      <c r="E1" s="26"/>
    </row>
    <row r="2" spans="1:5" x14ac:dyDescent="0.25">
      <c r="A2" s="221" t="str">
        <f>'1. Forside'!A2</f>
        <v>V040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5000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17700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-5000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22700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Dronninglund Vandværk a.m.b.a.</v>
      </c>
      <c r="B1" s="26"/>
      <c r="C1" s="26"/>
      <c r="D1" s="26"/>
      <c r="E1" s="26"/>
    </row>
    <row r="2" spans="1:5" x14ac:dyDescent="0.25">
      <c r="A2" s="221" t="str">
        <f>'1. Forside'!A2</f>
        <v>V040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180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-1634911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-926299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-708612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-141722.4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Dronninglund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V040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181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6434913.912438428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2131465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215828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-60332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89333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2376294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444280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444280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-931616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-931616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1888958</v>
      </c>
      <c r="D27" s="79" t="s">
        <v>0</v>
      </c>
      <c r="E27" s="10">
        <f>IF(C27&lt;0,0,-C27)</f>
        <v>-1888958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4139772</v>
      </c>
      <c r="D33" s="84" t="s">
        <v>0</v>
      </c>
      <c r="E33" s="75"/>
      <c r="F33" s="76"/>
      <c r="G33" s="1"/>
      <c r="H33" s="135"/>
    </row>
    <row r="34" spans="1:8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4139772</v>
      </c>
      <c r="D36" s="79" t="s">
        <v>0</v>
      </c>
      <c r="E36" s="10">
        <f>-C36</f>
        <v>-4139772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406183.91243842803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Dronninglund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V040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86273</v>
      </c>
      <c r="F7" s="222" t="s">
        <v>0</v>
      </c>
      <c r="G7" s="223">
        <v>191593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86273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191593</v>
      </c>
      <c r="H11" s="226" t="s">
        <v>0</v>
      </c>
      <c r="I11" s="55">
        <f>G11+I7-I8-I9</f>
        <v>191593</v>
      </c>
      <c r="J11" s="226" t="s">
        <v>0</v>
      </c>
      <c r="K11" s="55">
        <f>K7-K8-K9+K10+I11</f>
        <v>191593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Dronninglund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V040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1513187.7561770789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-5750.1134734729003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-18196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1489241.642703606</v>
      </c>
      <c r="D13" s="79" t="s">
        <v>0</v>
      </c>
      <c r="E13" s="6">
        <f>C13</f>
        <v>1489241.642703606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2112211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investeringer'!F14</f>
        <v>305318.01500000001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-15447.82666666666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investeringer'!F15</f>
        <v>37750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2439831.1883333335</v>
      </c>
      <c r="D19" s="79" t="s">
        <v>0</v>
      </c>
      <c r="E19" s="8">
        <f>C19</f>
        <v>2439831.1883333335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omkostninger'!C10</f>
        <v>434900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omkostninger'!C15</f>
        <v>2000000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omkostninger'!C21</f>
        <v>35000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omkostninger'!C27</f>
        <v>-257245.56999999983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22700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2230354.4300000002</v>
      </c>
      <c r="D29" s="79" t="s">
        <v>0</v>
      </c>
      <c r="E29" s="6">
        <f>C29</f>
        <v>2230354.4300000002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-141722.4</v>
      </c>
      <c r="D31" s="79" t="s">
        <v>0</v>
      </c>
      <c r="E31" s="10">
        <f>C31</f>
        <v>-141722.4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406183.91243842803</v>
      </c>
      <c r="D33" s="79" t="s">
        <v>0</v>
      </c>
      <c r="E33" s="12">
        <f>C33</f>
        <v>406183.91243842803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6423888.7734753676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340616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18.859621313958733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12.987906538375672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Dronninglund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V040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1513187.7561770789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1513187.7561770789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1513187.7561770789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-5750.1134734729003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Dronninglund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V040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1219629.3314787257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1507437.642703606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1513187.7561770789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72784.331072117493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18196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Dronninglund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V040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91764111.393928602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2112211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2112211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Dronninglund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V040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192</v>
      </c>
      <c r="C8" s="30" t="s">
        <v>183</v>
      </c>
      <c r="D8" s="31" t="s">
        <v>184</v>
      </c>
      <c r="E8" s="32">
        <v>66544</v>
      </c>
      <c r="F8" s="34">
        <f t="shared" ref="F8:F11" si="0">E8/D8</f>
        <v>4436.2666666666664</v>
      </c>
      <c r="G8" s="35" t="s">
        <v>0</v>
      </c>
      <c r="H8" s="26"/>
    </row>
    <row r="9" spans="1:8" s="148" customFormat="1" x14ac:dyDescent="0.25">
      <c r="A9" s="26"/>
      <c r="B9" s="29" t="s">
        <v>193</v>
      </c>
      <c r="C9" s="30" t="s">
        <v>183</v>
      </c>
      <c r="D9" s="31" t="s">
        <v>185</v>
      </c>
      <c r="E9" s="32">
        <v>9767</v>
      </c>
      <c r="F9" s="34">
        <f t="shared" si="0"/>
        <v>1953.4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 t="s">
        <v>183</v>
      </c>
      <c r="D10" s="31" t="s">
        <v>187</v>
      </c>
      <c r="E10" s="32">
        <v>124689</v>
      </c>
      <c r="F10" s="34">
        <f t="shared" si="0"/>
        <v>1662.52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183</v>
      </c>
      <c r="D11" s="31" t="s">
        <v>188</v>
      </c>
      <c r="E11" s="32">
        <v>730616</v>
      </c>
      <c r="F11" s="34">
        <f t="shared" si="0"/>
        <v>18265.400000000001</v>
      </c>
      <c r="G11" s="35" t="s">
        <v>0</v>
      </c>
      <c r="H11" s="26"/>
    </row>
    <row r="12" spans="1:8" s="148" customFormat="1" x14ac:dyDescent="0.25">
      <c r="A12" s="26"/>
      <c r="B12" s="23" t="s">
        <v>71</v>
      </c>
      <c r="C12" s="158"/>
      <c r="D12" s="158"/>
      <c r="E12" s="158"/>
      <c r="F12" s="36">
        <f>SUM(F8:F11)</f>
        <v>26317.58666666667</v>
      </c>
      <c r="G12" s="37" t="s">
        <v>0</v>
      </c>
      <c r="H12" s="26"/>
    </row>
    <row r="13" spans="1:8" s="148" customFormat="1" x14ac:dyDescent="0.25">
      <c r="A13" s="26"/>
      <c r="B13" s="107" t="s">
        <v>133</v>
      </c>
      <c r="C13" s="159"/>
      <c r="D13" s="159"/>
      <c r="E13" s="159"/>
      <c r="F13" s="66">
        <v>279000.42833333334</v>
      </c>
      <c r="G13" s="37" t="s">
        <v>0</v>
      </c>
      <c r="H13" s="26"/>
    </row>
    <row r="14" spans="1:8" s="148" customFormat="1" x14ac:dyDescent="0.25">
      <c r="A14" s="26"/>
      <c r="B14" s="39" t="s">
        <v>68</v>
      </c>
      <c r="C14" s="160"/>
      <c r="D14" s="160"/>
      <c r="E14" s="161"/>
      <c r="F14" s="38">
        <f>F12+F13</f>
        <v>305318.01500000001</v>
      </c>
      <c r="G14" s="38" t="s">
        <v>0</v>
      </c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hidden="1" x14ac:dyDescent="0.25"/>
    <row r="19" spans="1:8" s="148" customFormat="1" hidden="1" x14ac:dyDescent="0.25"/>
    <row r="20" spans="1:8" s="148" customFormat="1" hidden="1" x14ac:dyDescent="0.25"/>
    <row r="21" spans="1:8" s="148" customFormat="1" ht="14.45" hidden="1" customHeight="1" x14ac:dyDescent="0.25"/>
    <row r="22" spans="1:8" s="148" customFormat="1" ht="14.45" hidden="1" customHeight="1" x14ac:dyDescent="0.25"/>
    <row r="23" spans="1:8" s="148" customFormat="1" ht="1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idden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Dronninglund Vandværk a.m.b.a.</v>
      </c>
      <c r="B1" s="162"/>
      <c r="C1" s="162"/>
      <c r="D1" s="162"/>
      <c r="E1" s="162"/>
    </row>
    <row r="2" spans="1:5" x14ac:dyDescent="0.25">
      <c r="A2" s="1" t="str">
        <f>'1. Forside'!A2</f>
        <v>V040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32333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35750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investeringer'!F12</f>
        <v>26317.58666666667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-15447.82666666666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2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Dronninglund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V040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186</v>
      </c>
      <c r="C8" s="30">
        <v>2015</v>
      </c>
      <c r="D8" s="31">
        <v>75</v>
      </c>
      <c r="E8" s="32">
        <v>150000</v>
      </c>
      <c r="F8" s="45">
        <f>E8/D8</f>
        <v>2000</v>
      </c>
      <c r="G8" s="35" t="s">
        <v>0</v>
      </c>
      <c r="H8" s="26"/>
    </row>
    <row r="9" spans="1:8" s="148" customFormat="1" x14ac:dyDescent="0.25">
      <c r="A9" s="26"/>
      <c r="B9" s="29" t="s">
        <v>191</v>
      </c>
      <c r="C9" s="30">
        <v>2015</v>
      </c>
      <c r="D9" s="31">
        <v>5</v>
      </c>
      <c r="E9" s="32">
        <v>75000</v>
      </c>
      <c r="F9" s="45">
        <f t="shared" ref="F9:F12" si="0">E9/D9</f>
        <v>15000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>
        <v>2015</v>
      </c>
      <c r="D10" s="31">
        <v>40</v>
      </c>
      <c r="E10" s="32">
        <v>450000</v>
      </c>
      <c r="F10" s="45">
        <f t="shared" si="0"/>
        <v>11250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>
        <v>2016</v>
      </c>
      <c r="D11" s="31">
        <v>75</v>
      </c>
      <c r="E11" s="32">
        <v>150000</v>
      </c>
      <c r="F11" s="45">
        <f t="shared" si="0"/>
        <v>2000</v>
      </c>
      <c r="G11" s="35" t="s">
        <v>0</v>
      </c>
      <c r="H11" s="26"/>
    </row>
    <row r="12" spans="1:8" s="148" customFormat="1" x14ac:dyDescent="0.25">
      <c r="A12" s="26"/>
      <c r="B12" s="29" t="s">
        <v>186</v>
      </c>
      <c r="C12" s="30">
        <v>2016</v>
      </c>
      <c r="D12" s="31">
        <v>40</v>
      </c>
      <c r="E12" s="32">
        <v>300000</v>
      </c>
      <c r="F12" s="45">
        <f t="shared" si="0"/>
        <v>7500</v>
      </c>
      <c r="G12" s="35" t="s">
        <v>0</v>
      </c>
      <c r="H12" s="26"/>
    </row>
    <row r="13" spans="1:8" s="148" customFormat="1" x14ac:dyDescent="0.25">
      <c r="A13" s="26"/>
      <c r="B13" s="109" t="s">
        <v>72</v>
      </c>
      <c r="C13" s="165"/>
      <c r="D13" s="166"/>
      <c r="E13" s="167"/>
      <c r="F13" s="46">
        <f>SUMIF(C8:C12,"2015",F8:F12)</f>
        <v>28250</v>
      </c>
      <c r="G13" s="47" t="s">
        <v>0</v>
      </c>
      <c r="H13" s="26"/>
    </row>
    <row r="14" spans="1:8" s="148" customFormat="1" x14ac:dyDescent="0.25">
      <c r="A14" s="26"/>
      <c r="B14" s="107" t="s">
        <v>131</v>
      </c>
      <c r="C14" s="168"/>
      <c r="D14" s="169"/>
      <c r="E14" s="170"/>
      <c r="F14" s="46">
        <f>SUMIF(C8:C12,"2016",F8:F12)</f>
        <v>9500</v>
      </c>
      <c r="G14" s="47" t="s">
        <v>0</v>
      </c>
      <c r="H14" s="26"/>
    </row>
    <row r="15" spans="1:8" s="148" customFormat="1" x14ac:dyDescent="0.25">
      <c r="A15" s="26"/>
      <c r="B15" s="50" t="s">
        <v>36</v>
      </c>
      <c r="C15" s="171"/>
      <c r="D15" s="172"/>
      <c r="E15" s="172"/>
      <c r="F15" s="48">
        <f>F13+F14</f>
        <v>37750</v>
      </c>
      <c r="G15" s="49" t="s">
        <v>0</v>
      </c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164"/>
      <c r="D18" s="26"/>
      <c r="E18" s="26"/>
      <c r="F18" s="173"/>
      <c r="G18" s="173"/>
      <c r="H18" s="26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t="12" hidden="1" customHeight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Dronninglund Vandværk a.m.b.a.</v>
      </c>
      <c r="B1" s="56"/>
      <c r="C1" s="56"/>
      <c r="D1" s="176"/>
      <c r="E1" s="56"/>
    </row>
    <row r="2" spans="1:5" x14ac:dyDescent="0.25">
      <c r="A2" s="220" t="str">
        <f>'1. Forside'!A2</f>
        <v>V040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189</v>
      </c>
      <c r="C8" s="51">
        <v>1900</v>
      </c>
      <c r="D8" s="181" t="s">
        <v>0</v>
      </c>
      <c r="E8" s="56"/>
    </row>
    <row r="9" spans="1:5" x14ac:dyDescent="0.25">
      <c r="A9" s="56"/>
      <c r="B9" s="206" t="s">
        <v>190</v>
      </c>
      <c r="C9" s="51">
        <v>400000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434900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177</v>
      </c>
      <c r="C13" s="178"/>
      <c r="D13" s="179"/>
      <c r="E13" s="56"/>
    </row>
    <row r="14" spans="1:5" x14ac:dyDescent="0.25">
      <c r="A14" s="56"/>
      <c r="B14" s="53" t="s">
        <v>178</v>
      </c>
      <c r="C14" s="180">
        <v>2000000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2000000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141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20000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15000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35000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142</v>
      </c>
      <c r="C24" s="265"/>
      <c r="D24" s="266"/>
      <c r="E24" s="56"/>
    </row>
    <row r="25" spans="1:5" x14ac:dyDescent="0.25">
      <c r="A25" s="56"/>
      <c r="B25" s="108" t="s">
        <v>143</v>
      </c>
      <c r="C25" s="19">
        <v>2481408</v>
      </c>
      <c r="D25" s="58" t="s">
        <v>0</v>
      </c>
      <c r="E25" s="56"/>
    </row>
    <row r="26" spans="1:5" x14ac:dyDescent="0.25">
      <c r="A26" s="56"/>
      <c r="B26" s="108" t="s">
        <v>144</v>
      </c>
      <c r="C26" s="40">
        <v>2738653.57</v>
      </c>
      <c r="D26" s="58" t="s">
        <v>0</v>
      </c>
      <c r="E26" s="56"/>
    </row>
    <row r="27" spans="1:5" x14ac:dyDescent="0.25">
      <c r="A27" s="56"/>
      <c r="B27" s="28" t="s">
        <v>145</v>
      </c>
      <c r="C27" s="55">
        <f>C25-C26</f>
        <v>-257245.56999999983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t="4.5" customHeight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2015-09-10T11:04:59Z</dcterms:modified>
</cp:coreProperties>
</file>