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C8" i="4" l="1"/>
  <c r="F9" i="2" l="1"/>
  <c r="F10" i="2"/>
  <c r="F11" i="2"/>
  <c r="F12" i="2"/>
  <c r="F13" i="2"/>
  <c r="F14" i="2"/>
  <c r="F15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2" i="8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9" i="7" l="1"/>
  <c r="F17" i="7"/>
  <c r="C9" i="12" l="1"/>
  <c r="C11" i="12" s="1"/>
  <c r="C31" i="8" s="1"/>
  <c r="E31" i="8" s="1"/>
  <c r="F8" i="2" l="1"/>
  <c r="F8" i="7"/>
  <c r="F18" i="7" s="1"/>
  <c r="F16" i="2" l="1"/>
  <c r="C9" i="10" s="1"/>
  <c r="C15" i="11" l="1"/>
  <c r="C28" i="8" s="1"/>
  <c r="C14" i="4"/>
  <c r="C26" i="8" s="1"/>
  <c r="C25" i="3"/>
  <c r="C24" i="8" s="1"/>
  <c r="F20" i="7"/>
  <c r="C18" i="8" s="1"/>
  <c r="C19" i="3"/>
  <c r="C23" i="8" s="1"/>
  <c r="C8" i="3"/>
  <c r="C21" i="8" s="1"/>
  <c r="C25" i="8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<sst xmlns="http://schemas.openxmlformats.org/spreadsheetml/2006/main" count="393" uniqueCount="203">
  <si>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</si>
  <si>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</si>
  <si>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</si>
  <si>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</si>
  <si>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</si>
  <si>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</si>
  <si>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</si>
  <si>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</si>
  <si>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</si>
  <si>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</si>
  <si>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</si>
  <si>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</si>
  <si>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</si>
  <si>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</si>
  <si>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</si>
  <si>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</si>
  <si>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</si>
  <si>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</si>
  <si>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</si>
  <si>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</si>
  <si>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</si>
  <si>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</si>
  <si>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</si>
  <si>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</si>
  <si>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</si>
  <si>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</si>
  <si>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</si>
  <si>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</si>
  <si>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</si>
  <si>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</si>
  <si>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</si>
  <si>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</si>
  <si>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</si>
  <si>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</si>
  <si>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</si>
  <si>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</si>
  <si>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</si>
  <si>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</si>
  <si>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</si>
  <si>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</si>
  <si>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</si>
  <si>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</si>
  <si>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</si>
  <si>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</si>
  <si>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</si>
  <si>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</si>
  <si>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</si>
  <si>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</si>
  <si>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</si>
  <si>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</si>
  <si>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</si>
  <si>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</si>
  <si>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</si>
  <si>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</si>
  <si>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</si>
  <si>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</si>
  <si>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</si>
  <si>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</si>
  <si>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</si>
  <si>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</si>
  <si>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</si>
  <si>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</si>
  <si>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</si>
  <si>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</si>
  <si>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</si>
  <si>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</si>
  <si>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</si>
  <si>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</si>
  <si>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</si>
  <si>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</si>
  <si>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</si>
  <si>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</si>
  <si>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</si>
  <si>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</si>
  <si>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</si>
  <si>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</si>
  <si>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</si>
  <si>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</si>
  <si>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</si>
  <si>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</si>
  <si>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</si>
  <si>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</si>
  <si>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</si>
  <si>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</si>
  <si>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</si>
  <si>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</si>
  <si>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</si>
  <si>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</si>
  <si>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</si>
  <si>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</si>
  <si>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</si>
  <si>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</si>
  <si>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</si>
  <si>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</si>
  <si>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</si>
  <si>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</si>
  <si>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</si>
  <si>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</si>
  <si>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</si>
  <si>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</si>
  <si>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</si>
  <si>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</si>
  <si>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</si>
  <si>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</si>
  <si>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</si>
  <si>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</si>
  <si>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</si>
  <si>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</si>
  <si>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</si>
  <si>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</si>
  <si>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</si>
  <si>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</si>
  <si>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</si>
  <si>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</si>
  <si>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</si>
  <si>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</si>
  <si>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</si>
  <si>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</si>
  <si>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</si>
  <si>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</si>
  <si>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</si>
  <si>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</si>
  <si>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</si>
  <si>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</si>
  <si>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</si>
  <si>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</si>
  <si>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</si>
  <si>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</si>
  <si>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</si>
  <si>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</si>
  <si>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</si>
  <si>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</si>
  <si>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</si>
  <si>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</si>
  <si>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</si>
  <si>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</si>
  <si>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</si>
  <si>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</si>
  <si>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</si>
  <si>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</si>
  <si>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</si>
  <si>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</si>
  <si>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</si>
  <si>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</si>
  <si>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</si>
  <si>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</si>
  <si>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</si>
  <si>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</si>
  <si>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</si>
  <si>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</si>
  <si>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</si>
  <si>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</si>
  <si>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</si>
  <si>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</si>
  <si>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</si>
  <si>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</si>
  <si>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</si>
  <si>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</si>
  <si>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</si>
  <si>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</si>
  <si>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</si>
  <si>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</si>
  <si>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</si>
  <si>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</si>
  <si>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</si>
  <si>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</si>
  <si>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</si>
  <si>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</si>
  <si>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</si>
  <si>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</si>
  <si>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</si>
  <si>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</si>
  <si>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</si>
  <si>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</si>
  <si>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</si>
  <si>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</si>
  <si>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</si>
  <si>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</si>
  <si>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</si>
  <si>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</si>
  <si>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</si>
  <si>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</si>
  <si>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</si>
  <si>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</si>
  <si>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</si>
  <si>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</si>
  <si>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Ø110 mm &lt; Ledningsnet ≤ Ø 250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</si>
  <si>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</si>
  <si>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</si>
  <si>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</si>
  <si>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</si>
  <si>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5</t>
  </si>
  <si>
    <t>Køretøjer, entreprenørmaskiner</t>
  </si>
  <si>
    <t>Aquis</t>
  </si>
  <si>
    <t>Dokumenteret Drikkevandssikkerhed (DDS)</t>
  </si>
  <si>
    <t>Ledningsnet ≤ Ø50 mm</t>
  </si>
  <si>
    <t>Afregningsmålere, elektroniske ≤ Ø 110mm (Qn 10)</t>
  </si>
  <si>
    <t>Beluftningsanlæg, iltningstrappe, Kontruktioner</t>
  </si>
  <si>
    <t>Filteranlæg, åbne filtre, dobbelt filtrering, Kontruktioner</t>
  </si>
  <si>
    <t>Elanlæg - vandværk</t>
  </si>
  <si>
    <t>Rentvandsbeholder  element</t>
  </si>
  <si>
    <t>Egedal Vandforsyning AS</t>
  </si>
  <si>
    <t>V041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</si>
</sst>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Egedal Vandforsyning AS</v>
      </c>
      <c r="B1" s="56"/>
      <c r="C1" s="56"/>
      <c r="D1" s="56"/>
      <c r="E1" s="56"/>
    </row>
    <row r="2" spans="1:5" x14ac:dyDescent="0.25">
      <c r="A2" s="219" t="str">
        <f>'1. Forside'!A2</f>
        <v>V041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108" t="s">
        <v>194</v>
      </c>
      <c r="C7" s="51">
        <v>120000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120000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6500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70000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-63500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Egedal Vandforsyning AS</v>
      </c>
      <c r="B1" s="26"/>
      <c r="C1" s="26"/>
      <c r="D1" s="26"/>
      <c r="E1" s="26"/>
    </row>
    <row r="2" spans="1:5" x14ac:dyDescent="0.25">
      <c r="A2" s="220" t="str">
        <f>'1. Forside'!A2</f>
        <v>V041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1000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-30591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-10591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Egedal Vandforsyning AS</v>
      </c>
      <c r="B1" s="26"/>
      <c r="C1" s="26"/>
      <c r="D1" s="26"/>
      <c r="E1" s="26"/>
    </row>
    <row r="2" spans="1:5" x14ac:dyDescent="0.25">
      <c r="A2" s="220" t="str">
        <f>'1. Forside'!A2</f>
        <v>V041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-19728049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-9829986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-9898063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-1979612.6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Egedal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11083457.075176429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3437410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403080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-64811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417617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4193296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-186867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-1674051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-2143671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-4004589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188707</v>
      </c>
      <c r="D27" s="79" t="s">
        <v>0</v>
      </c>
      <c r="E27" s="10">
        <f>IF(C27&lt;0,0,-C27)</f>
        <v>-188707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10917794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10917794</v>
      </c>
      <c r="D36" s="79" t="s">
        <v>0</v>
      </c>
      <c r="E36" s="10">
        <f>-C36</f>
        <v>-10917794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-23043.924823570997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Egedal Vandforsyning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V041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0</v>
      </c>
      <c r="F7" s="221" t="s">
        <v>0</v>
      </c>
      <c r="G7" s="222">
        <v>0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5" t="s">
        <v>0</v>
      </c>
      <c r="E11" s="55">
        <f>C11+E7-E8-E9</f>
        <v>0</v>
      </c>
      <c r="F11" s="225" t="s">
        <v>0</v>
      </c>
      <c r="G11" s="55">
        <f>E11+G7-G8-G9</f>
        <v>0</v>
      </c>
      <c r="H11" s="225" t="s">
        <v>0</v>
      </c>
      <c r="I11" s="55">
        <f>G11+I7-I8-I9</f>
        <v>0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Egedal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3997074.3347552218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-15188.882472069843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3981885.4522831519</v>
      </c>
      <c r="D13" s="79" t="s">
        <v>0</v>
      </c>
      <c r="E13" s="6">
        <f>C13</f>
        <v>3981885.4522831519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3318114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825042.34833333327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-48399.506666666653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191786.66666666669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4286543.5083333328</v>
      </c>
      <c r="D19" s="79" t="s">
        <v>0</v>
      </c>
      <c r="E19" s="8">
        <f>C19</f>
        <v>4286543.5083333328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4112829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44000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21821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120000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-63500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-10591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4228559</v>
      </c>
      <c r="D29" s="79" t="s">
        <v>0</v>
      </c>
      <c r="E29" s="6">
        <f>C29</f>
        <v>4228559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-1979612.6</v>
      </c>
      <c r="D31" s="79" t="s">
        <v>0</v>
      </c>
      <c r="E31" s="10">
        <f>C31</f>
        <v>-1979612.6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-23043.924823570997</v>
      </c>
      <c r="D33" s="79" t="s">
        <v>0</v>
      </c>
      <c r="E33" s="12">
        <f>C33</f>
        <v>-23043.924823570997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10494331.435792914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629836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16.662006356881655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10.132006483898847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Egedal Vandforsyning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3997074.3347552218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3997074.3347552218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3997074.3347552218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-15188.882472069843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Egedal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3376728.3980012112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3981885.4522831519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3997074.3347552218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7">
        <v>20784.786540727153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Egedal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148922112.34916005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3318114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3318114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Egedal Vandforsyning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645556</v>
      </c>
      <c r="F8" s="34">
        <f t="shared" ref="F8" si="0">E8/D8</f>
        <v>8607.4133333333339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189782</v>
      </c>
      <c r="F9" s="34">
        <f t="shared" ref="F9:F15" si="1">E9/D9</f>
        <v>2530.4266666666667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185</v>
      </c>
      <c r="E10" s="32">
        <v>434515</v>
      </c>
      <c r="F10" s="34">
        <f t="shared" si="1"/>
        <v>5793.5333333333338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185</v>
      </c>
      <c r="E11" s="32">
        <v>121826</v>
      </c>
      <c r="F11" s="34">
        <f t="shared" si="1"/>
        <v>1624.3466666666666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 t="s">
        <v>185</v>
      </c>
      <c r="E12" s="32">
        <v>172529</v>
      </c>
      <c r="F12" s="34">
        <f t="shared" si="1"/>
        <v>2300.3866666666668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184</v>
      </c>
      <c r="D13" s="31" t="s">
        <v>185</v>
      </c>
      <c r="E13" s="32">
        <v>85768</v>
      </c>
      <c r="F13" s="34">
        <f t="shared" si="1"/>
        <v>1143.5733333333333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184</v>
      </c>
      <c r="D14" s="31" t="s">
        <v>191</v>
      </c>
      <c r="E14" s="32">
        <v>238627</v>
      </c>
      <c r="F14" s="34">
        <f t="shared" si="1"/>
        <v>47725.4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184</v>
      </c>
      <c r="D15" s="31" t="s">
        <v>191</v>
      </c>
      <c r="E15" s="32">
        <v>84000</v>
      </c>
      <c r="F15" s="34">
        <f t="shared" si="1"/>
        <v>16800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86525.08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738517.26833333331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825042.34833333327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Egedal Vandforsyning AS</v>
      </c>
      <c r="B1" s="162"/>
      <c r="C1" s="162"/>
      <c r="D1" s="162"/>
      <c r="E1" s="162"/>
    </row>
    <row r="2" spans="1:5" x14ac:dyDescent="0.25">
      <c r="A2" s="1" t="str">
        <f>'1. Forside'!A2</f>
        <v>V041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140283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81166.666666666657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86525.08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-48399.506666666653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Egedal Vandforsyning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195</v>
      </c>
      <c r="C8" s="30">
        <v>2015</v>
      </c>
      <c r="D8" s="31">
        <v>75</v>
      </c>
      <c r="E8" s="32">
        <v>3169000</v>
      </c>
      <c r="F8" s="45">
        <f>E8/D8</f>
        <v>42253.333333333336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100000</v>
      </c>
      <c r="F9" s="45">
        <f t="shared" ref="F9:F16" si="0">E9/D9</f>
        <v>1333.3333333333333</v>
      </c>
      <c r="G9" s="35" t="s">
        <v>0</v>
      </c>
      <c r="H9" s="26"/>
    </row>
    <row r="10" spans="1:8" s="148" customFormat="1" x14ac:dyDescent="0.25">
      <c r="A10" s="26"/>
      <c r="B10" s="29" t="s">
        <v>196</v>
      </c>
      <c r="C10" s="30">
        <v>2015</v>
      </c>
      <c r="D10" s="31">
        <v>10</v>
      </c>
      <c r="E10" s="32">
        <v>122000</v>
      </c>
      <c r="F10" s="45">
        <f t="shared" si="0"/>
        <v>12200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2016</v>
      </c>
      <c r="D11" s="31">
        <v>75</v>
      </c>
      <c r="E11" s="32">
        <v>1300000</v>
      </c>
      <c r="F11" s="45">
        <f t="shared" si="0"/>
        <v>17333.333333333332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2016</v>
      </c>
      <c r="D12" s="31">
        <v>75</v>
      </c>
      <c r="E12" s="32">
        <v>880000</v>
      </c>
      <c r="F12" s="45">
        <f t="shared" si="0"/>
        <v>11733.333333333334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>
        <v>2016</v>
      </c>
      <c r="D13" s="31">
        <v>75</v>
      </c>
      <c r="E13" s="32">
        <v>100000</v>
      </c>
      <c r="F13" s="45">
        <f t="shared" si="0"/>
        <v>1333.3333333333333</v>
      </c>
      <c r="G13" s="35" t="s">
        <v>0</v>
      </c>
      <c r="H13" s="26"/>
    </row>
    <row r="14" spans="1:8" s="148" customFormat="1" x14ac:dyDescent="0.25">
      <c r="A14" s="26"/>
      <c r="B14" s="29" t="s">
        <v>197</v>
      </c>
      <c r="C14" s="30">
        <v>2016</v>
      </c>
      <c r="D14" s="31">
        <v>50</v>
      </c>
      <c r="E14" s="32">
        <v>880000</v>
      </c>
      <c r="F14" s="45">
        <f t="shared" si="0"/>
        <v>17600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>
        <v>2016</v>
      </c>
      <c r="D15" s="31">
        <v>50</v>
      </c>
      <c r="E15" s="32">
        <v>880000</v>
      </c>
      <c r="F15" s="45">
        <f t="shared" si="0"/>
        <v>17600</v>
      </c>
      <c r="G15" s="35" t="s">
        <v>0</v>
      </c>
      <c r="H15" s="26"/>
    </row>
    <row r="16" spans="1:8" s="148" customFormat="1" x14ac:dyDescent="0.25">
      <c r="A16" s="26"/>
      <c r="B16" s="29" t="s">
        <v>199</v>
      </c>
      <c r="C16" s="30">
        <v>2016</v>
      </c>
      <c r="D16" s="31">
        <v>25</v>
      </c>
      <c r="E16" s="32">
        <v>880000</v>
      </c>
      <c r="F16" s="45">
        <f t="shared" si="0"/>
        <v>35200</v>
      </c>
      <c r="G16" s="35" t="s">
        <v>0</v>
      </c>
      <c r="H16" s="26"/>
    </row>
    <row r="17" spans="1:8" s="148" customFormat="1" x14ac:dyDescent="0.25">
      <c r="A17" s="26"/>
      <c r="B17" s="29" t="s">
        <v>200</v>
      </c>
      <c r="C17" s="30">
        <v>2016</v>
      </c>
      <c r="D17" s="31">
        <v>25</v>
      </c>
      <c r="E17" s="32">
        <v>880000</v>
      </c>
      <c r="F17" s="45">
        <f t="shared" ref="F17" si="1">E17/D17</f>
        <v>35200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55786.666666666672</v>
      </c>
      <c r="G18" s="47" t="s">
        <v>0</v>
      </c>
      <c r="H18" s="26"/>
    </row>
    <row r="19" spans="1:8" s="148" customFormat="1" x14ac:dyDescent="0.25">
      <c r="A19" s="26"/>
      <c r="B19" s="107" t="s">
        <v>131</v>
      </c>
      <c r="C19" s="168"/>
      <c r="D19" s="169"/>
      <c r="E19" s="170"/>
      <c r="F19" s="46">
        <f>SUMIF(C8:C17,"2016",F8:F17)</f>
        <v>136000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191786.66666666669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Egedal Vandforsyning AS</v>
      </c>
      <c r="B1" s="56"/>
      <c r="C1" s="56"/>
      <c r="D1" s="176"/>
      <c r="E1" s="56"/>
    </row>
    <row r="2" spans="1:5" x14ac:dyDescent="0.25">
      <c r="A2" s="219" t="str">
        <f>'1. Forside'!A2</f>
        <v>V041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4112829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4112829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141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26000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18000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44000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142</v>
      </c>
      <c r="C22" s="264"/>
      <c r="D22" s="265"/>
      <c r="E22" s="56"/>
    </row>
    <row r="23" spans="1:5" x14ac:dyDescent="0.25">
      <c r="A23" s="56"/>
      <c r="B23" s="108" t="s">
        <v>143</v>
      </c>
      <c r="C23" s="19">
        <v>3920206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3898385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21821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2015-09-10T11:06:37Z</dcterms:modified>
</cp:coreProperties>
</file>