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9" i="2" l="1"/>
  <c r="F10" i="2"/>
  <c r="F11" i="2"/>
  <c r="F12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8" i="7" l="1"/>
  <c r="F13" i="2" l="1"/>
  <c r="F14" i="2"/>
  <c r="C9" i="12" l="1"/>
  <c r="C11" i="12" s="1"/>
  <c r="C31" i="8" s="1"/>
  <c r="E31" i="8" s="1"/>
  <c r="F8" i="2" l="1"/>
  <c r="F8" i="7"/>
  <c r="F17" i="7" s="1"/>
  <c r="F15" i="2" l="1"/>
  <c r="C9" i="10" s="1"/>
  <c r="C15" i="11" l="1"/>
  <c r="C28" i="8" s="1"/>
  <c r="C14" i="4"/>
  <c r="C26" i="8" s="1"/>
  <c r="C27" i="3"/>
  <c r="C24" i="8" s="1"/>
  <c r="F19" i="7"/>
  <c r="C18" i="8" s="1"/>
  <c r="C21" i="3"/>
  <c r="C23" i="8" s="1"/>
  <c r="C10" i="3"/>
  <c r="C21" i="8" s="1"/>
  <c r="C8" i="4"/>
  <c r="C25" i="8" s="1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<sst xmlns="http://schemas.openxmlformats.org/spreadsheetml/2006/main" count="391" uniqueCount="195">
  <si>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</si>
  <si>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</si>
  <si>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</si>
  <si>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</si>
  <si>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</si>
  <si>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</si>
  <si>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</si>
  <si>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</si>
  <si>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</si>
  <si>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</si>
  <si>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</si>
  <si>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</si>
  <si>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</si>
  <si>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</si>
  <si>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</si>
  <si>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</si>
  <si>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</si>
  <si>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</si>
  <si>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</si>
  <si>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</si>
  <si>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</si>
  <si>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</si>
  <si>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</si>
  <si>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</si>
  <si>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</si>
  <si>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</si>
  <si>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</si>
  <si>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</si>
  <si>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</si>
  <si>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</si>
  <si>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</si>
  <si>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</si>
  <si>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</si>
  <si>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</si>
  <si>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</si>
  <si>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</si>
  <si>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</si>
  <si>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</si>
  <si>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</si>
  <si>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</si>
  <si>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</si>
  <si>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</si>
  <si>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</si>
  <si>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</si>
  <si>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</si>
  <si>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</si>
  <si>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</si>
  <si>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</si>
  <si>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</si>
  <si>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</si>
  <si>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</si>
  <si>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</si>
  <si>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</si>
  <si>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</si>
  <si>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</si>
  <si>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</si>
  <si>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</si>
  <si>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</si>
  <si>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</si>
  <si>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</si>
  <si>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</si>
  <si>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</si>
  <si>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</si>
  <si>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</si>
  <si>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</si>
  <si>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</si>
  <si>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</si>
  <si>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</si>
  <si>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</si>
  <si>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</si>
  <si>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</si>
  <si>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</si>
  <si>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</si>
  <si>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</si>
  <si>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</si>
  <si>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</si>
  <si>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</si>
  <si>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</si>
  <si>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</si>
  <si>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</si>
  <si>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</si>
  <si>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</si>
  <si>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</si>
  <si>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</si>
  <si>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</si>
  <si>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</si>
  <si>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</si>
  <si>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</si>
  <si>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</si>
  <si>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</si>
  <si>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</si>
  <si>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</si>
  <si>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</si>
  <si>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</si>
  <si>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</si>
  <si>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</si>
  <si>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</si>
  <si>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</si>
  <si>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</si>
  <si>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</si>
  <si>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</si>
  <si>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</si>
  <si>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</si>
  <si>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</si>
  <si>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</si>
  <si>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</si>
  <si>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</si>
  <si>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</si>
  <si>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</si>
  <si>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</si>
  <si>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</si>
  <si>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</si>
  <si>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</si>
  <si>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</si>
  <si>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</si>
  <si>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</si>
  <si>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</si>
  <si>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</si>
  <si>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</si>
  <si>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</si>
  <si>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</si>
  <si>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</si>
  <si>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</si>
  <si>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</si>
  <si>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</si>
  <si>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</si>
  <si>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</si>
  <si>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</si>
  <si>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</si>
  <si>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</si>
  <si>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</si>
  <si>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</si>
  <si>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</si>
  <si>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</si>
  <si>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</si>
  <si>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</si>
  <si>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</si>
  <si>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</si>
  <si>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</si>
  <si>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</si>
  <si>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</si>
  <si>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</si>
  <si>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</si>
  <si>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</si>
  <si>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</si>
  <si>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</si>
  <si>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</si>
  <si>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</si>
  <si>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</si>
  <si>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</si>
  <si>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</si>
  <si>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</si>
  <si>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</si>
  <si>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</si>
  <si>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</si>
  <si>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</si>
  <si>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</si>
  <si>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</si>
  <si>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</si>
  <si>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</si>
  <si>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</si>
  <si>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</si>
  <si>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</si>
  <si>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</si>
  <si>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</si>
  <si>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</si>
  <si>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</si>
  <si>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</si>
  <si>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</si>
  <si>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</si>
  <si>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</si>
  <si>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</si>
  <si>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</si>
  <si>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</si>
  <si>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</si>
  <si>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</si>
  <si>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</si>
  <si>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</si>
  <si>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</si>
  <si>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</si>
  <si>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</si>
  <si>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Køb af ydelser og produkter, der er omfattet af prisloftreguleringen, hos et andet selskab</t>
  </si>
  <si>
    <t>Boring (inkl. etablering, forerør, filter og prøvepumpning)</t>
  </si>
  <si>
    <t>2014</t>
  </si>
  <si>
    <t>30</t>
  </si>
  <si>
    <t>Ø 50mm &lt; Ledningsnet ≤ Ø110 mm</t>
  </si>
  <si>
    <t>75</t>
  </si>
  <si>
    <t>5</t>
  </si>
  <si>
    <t>DDS</t>
  </si>
  <si>
    <t>Grundvandsbeskyttelse</t>
  </si>
  <si>
    <t>Egå Vandværk a.m.b.a</t>
  </si>
  <si>
    <t>V042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</si>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</sst>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190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191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Egå Vandværk a.m.b.a</v>
      </c>
      <c r="B1" s="56"/>
      <c r="C1" s="56"/>
      <c r="D1" s="56"/>
      <c r="E1" s="56"/>
    </row>
    <row r="2" spans="1:5" x14ac:dyDescent="0.25">
      <c r="A2" s="219" t="str">
        <f>'1. Forside'!A2</f>
        <v>V042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108" t="s">
        <v>189</v>
      </c>
      <c r="C7" s="51">
        <v>84000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84000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Egå Vandværk a.m.b.a</v>
      </c>
      <c r="B1" s="26"/>
      <c r="C1" s="26"/>
      <c r="D1" s="26"/>
      <c r="E1" s="26"/>
    </row>
    <row r="2" spans="1:5" x14ac:dyDescent="0.25">
      <c r="A2" s="220" t="str">
        <f>'1. Forside'!A2</f>
        <v>V042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88000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71149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90000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-18851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Egå Vandværk a.m.b.a</v>
      </c>
      <c r="B1" s="26"/>
      <c r="C1" s="26"/>
      <c r="D1" s="26"/>
      <c r="E1" s="26"/>
    </row>
    <row r="2" spans="1:5" x14ac:dyDescent="0.25">
      <c r="A2" s="220" t="str">
        <f>'1. Forside'!A2</f>
        <v>V042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-3032315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-1523989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-1508326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-301665.2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Egå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4505725.136981383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964013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208941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231110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107914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1511978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49269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49269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-172929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-1430993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-1603922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-42675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4556933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4556933</v>
      </c>
      <c r="D36" s="79" t="s">
        <v>0</v>
      </c>
      <c r="E36" s="10">
        <f>-C36</f>
        <v>-4556933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-51207.863018617034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Egå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V042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173467</v>
      </c>
      <c r="D7" s="221" t="s">
        <v>0</v>
      </c>
      <c r="E7" s="222">
        <v>0</v>
      </c>
      <c r="F7" s="221" t="s">
        <v>0</v>
      </c>
      <c r="G7" s="222">
        <v>0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173467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173467</v>
      </c>
      <c r="D11" s="225" t="s">
        <v>0</v>
      </c>
      <c r="E11" s="55">
        <f>C11+E7-E8-E9</f>
        <v>0</v>
      </c>
      <c r="F11" s="225" t="s">
        <v>0</v>
      </c>
      <c r="G11" s="55">
        <f>E11+G7-G8-G9</f>
        <v>0</v>
      </c>
      <c r="H11" s="225" t="s">
        <v>0</v>
      </c>
      <c r="I11" s="55">
        <f>G11+I7-I8-I9</f>
        <v>0</v>
      </c>
      <c r="J11" s="225" t="s">
        <v>0</v>
      </c>
      <c r="K11" s="55">
        <f>K7-K8-K9+K10+I11</f>
        <v>0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Egå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1595041.8238523493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-6061.1589306389269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-79752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1509228.6649217103</v>
      </c>
      <c r="D13" s="79" t="s">
        <v>0</v>
      </c>
      <c r="E13" s="6">
        <f>C13</f>
        <v>1509228.6649217103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910217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192</v>
      </c>
      <c r="C16" s="14">
        <f>'6. Gennemførte investeringer'!F17</f>
        <v>246962.00666666665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-18038.279999999995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47226.666666666664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1186367.3933333333</v>
      </c>
      <c r="D19" s="79" t="s">
        <v>0</v>
      </c>
      <c r="E19" s="8">
        <f>C19</f>
        <v>1186367.3933333333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47000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1390890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31500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66459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84000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88000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-18851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1688998</v>
      </c>
      <c r="D29" s="79" t="s">
        <v>0</v>
      </c>
      <c r="E29" s="6">
        <f>C29</f>
        <v>1688998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-301665.2</v>
      </c>
      <c r="D31" s="79" t="s">
        <v>0</v>
      </c>
      <c r="E31" s="10">
        <f>C31</f>
        <v>-301665.2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-51207.863018617034</v>
      </c>
      <c r="D33" s="79" t="s">
        <v>0</v>
      </c>
      <c r="E33" s="12">
        <f>C33</f>
        <v>-51207.863018617034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4031720.9952364266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202577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19.902165572776902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13.036183748581658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Egå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1595041.8238523493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1595041.8238523493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1595041.8238523493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-6061.1589306389269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Egå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875518.45711255458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1588980.6649217103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1595041.8238523493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477874.53042616381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79752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Egå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38662341.444733247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910217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910217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Egå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182</v>
      </c>
      <c r="C8" s="30" t="s">
        <v>183</v>
      </c>
      <c r="D8" s="31" t="s">
        <v>184</v>
      </c>
      <c r="E8" s="32">
        <v>240143</v>
      </c>
      <c r="F8" s="34">
        <f t="shared" ref="F8:F14" si="0">E8/D8</f>
        <v>8004.7666666666664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183</v>
      </c>
      <c r="D9" s="31" t="s">
        <v>186</v>
      </c>
      <c r="E9" s="32">
        <v>581387</v>
      </c>
      <c r="F9" s="34">
        <f t="shared" ref="F9:F12" si="1">E9/D9</f>
        <v>7751.8266666666668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183</v>
      </c>
      <c r="D10" s="31" t="s">
        <v>187</v>
      </c>
      <c r="E10" s="32">
        <v>45075</v>
      </c>
      <c r="F10" s="34">
        <f t="shared" si="1"/>
        <v>9015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183</v>
      </c>
      <c r="D11" s="31" t="s">
        <v>186</v>
      </c>
      <c r="E11" s="32">
        <v>238311</v>
      </c>
      <c r="F11" s="34">
        <f t="shared" si="1"/>
        <v>3177.48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 t="s">
        <v>183</v>
      </c>
      <c r="D12" s="31" t="s">
        <v>186</v>
      </c>
      <c r="E12" s="32">
        <v>46337</v>
      </c>
      <c r="F12" s="34">
        <f t="shared" si="1"/>
        <v>617.82666666666671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 t="s">
        <v>183</v>
      </c>
      <c r="D13" s="31" t="s">
        <v>186</v>
      </c>
      <c r="E13" s="32">
        <v>274615</v>
      </c>
      <c r="F13" s="34">
        <f t="shared" si="0"/>
        <v>3661.5333333333333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 t="s">
        <v>183</v>
      </c>
      <c r="D14" s="31" t="s">
        <v>186</v>
      </c>
      <c r="E14" s="32">
        <v>5126</v>
      </c>
      <c r="F14" s="34">
        <f t="shared" si="0"/>
        <v>68.346666666666664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32296.780000000002</v>
      </c>
      <c r="G15" s="37" t="s">
        <v>0</v>
      </c>
      <c r="H15" s="26"/>
    </row>
    <row r="16" spans="1:8" s="148" customFormat="1" x14ac:dyDescent="0.25">
      <c r="A16" s="26"/>
      <c r="B16" s="107" t="s">
        <v>132</v>
      </c>
      <c r="C16" s="159"/>
      <c r="D16" s="159"/>
      <c r="E16" s="159"/>
      <c r="F16" s="66">
        <v>214665.22666666665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246962.00666666665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Egå Vandværk a.m.b.a</v>
      </c>
      <c r="B1" s="162"/>
      <c r="C1" s="162"/>
      <c r="D1" s="162"/>
      <c r="E1" s="162"/>
    </row>
    <row r="2" spans="1:5" x14ac:dyDescent="0.25">
      <c r="A2" s="1" t="str">
        <f>'1. Forside'!A2</f>
        <v>V042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55376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27255.84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investeringer'!F15</f>
        <v>32296.780000000002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-18038.279999999995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Egå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75</v>
      </c>
      <c r="E8" s="32">
        <v>640000</v>
      </c>
      <c r="F8" s="45">
        <f>E8/D8</f>
        <v>8533.3333333333339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2015</v>
      </c>
      <c r="D9" s="31">
        <v>30</v>
      </c>
      <c r="E9" s="32">
        <v>250000</v>
      </c>
      <c r="F9" s="45">
        <f t="shared" ref="F9:F16" si="0">E9/D9</f>
        <v>8333.3333333333339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75</v>
      </c>
      <c r="E10" s="32">
        <v>315000</v>
      </c>
      <c r="F10" s="45">
        <f t="shared" si="0"/>
        <v>4200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>
        <v>2015</v>
      </c>
      <c r="D11" s="31">
        <v>75</v>
      </c>
      <c r="E11" s="32">
        <v>96000</v>
      </c>
      <c r="F11" s="45">
        <f t="shared" si="0"/>
        <v>1280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2016</v>
      </c>
      <c r="D12" s="31">
        <v>75</v>
      </c>
      <c r="E12" s="32">
        <v>344000</v>
      </c>
      <c r="F12" s="45">
        <f t="shared" si="0"/>
        <v>4586.666666666667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2016</v>
      </c>
      <c r="D13" s="31">
        <v>75</v>
      </c>
      <c r="E13" s="32">
        <v>259000</v>
      </c>
      <c r="F13" s="45">
        <f t="shared" si="0"/>
        <v>3453.3333333333335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>
        <v>2016</v>
      </c>
      <c r="D14" s="31">
        <v>75</v>
      </c>
      <c r="E14" s="32">
        <v>638000</v>
      </c>
      <c r="F14" s="45">
        <f t="shared" si="0"/>
        <v>8506.6666666666661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2016</v>
      </c>
      <c r="D15" s="31">
        <v>75</v>
      </c>
      <c r="E15" s="32">
        <v>525000</v>
      </c>
      <c r="F15" s="45">
        <f t="shared" si="0"/>
        <v>7000</v>
      </c>
      <c r="G15" s="35" t="s">
        <v>0</v>
      </c>
      <c r="H15" s="26"/>
    </row>
    <row r="16" spans="1:8" s="148" customFormat="1" x14ac:dyDescent="0.25">
      <c r="A16" s="26"/>
      <c r="B16" s="29" t="s">
        <v>185</v>
      </c>
      <c r="C16" s="30">
        <v>2016</v>
      </c>
      <c r="D16" s="31">
        <v>75</v>
      </c>
      <c r="E16" s="32">
        <v>100000</v>
      </c>
      <c r="F16" s="45">
        <f t="shared" si="0"/>
        <v>1333.3333333333333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22346.666666666668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24879.999999999996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47226.666666666664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Egå Vandværk a.m.b.a</v>
      </c>
      <c r="B1" s="56"/>
      <c r="C1" s="56"/>
      <c r="D1" s="176"/>
      <c r="E1" s="56"/>
    </row>
    <row r="2" spans="1:5" x14ac:dyDescent="0.25">
      <c r="A2" s="219" t="str">
        <f>'1. Forside'!A2</f>
        <v>V042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180</v>
      </c>
      <c r="C8" s="51">
        <v>8000</v>
      </c>
      <c r="D8" s="181" t="s">
        <v>0</v>
      </c>
      <c r="E8" s="56"/>
    </row>
    <row r="9" spans="1:5" x14ac:dyDescent="0.25">
      <c r="A9" s="56"/>
      <c r="B9" s="206" t="s">
        <v>181</v>
      </c>
      <c r="C9" s="51">
        <v>6000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47000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193</v>
      </c>
      <c r="C13" s="178"/>
      <c r="D13" s="179"/>
      <c r="E13" s="56"/>
    </row>
    <row r="14" spans="1:5" x14ac:dyDescent="0.25">
      <c r="A14" s="56"/>
      <c r="B14" s="53" t="s">
        <v>194</v>
      </c>
      <c r="C14" s="180">
        <v>1390890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1390890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0" t="s">
        <v>140</v>
      </c>
      <c r="C18" s="261"/>
      <c r="D18" s="262"/>
      <c r="E18" s="56"/>
    </row>
    <row r="19" spans="1:5" x14ac:dyDescent="0.25">
      <c r="A19" s="56"/>
      <c r="B19" s="53" t="s">
        <v>70</v>
      </c>
      <c r="C19" s="51">
        <v>16500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15000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31500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3" t="s">
        <v>141</v>
      </c>
      <c r="C24" s="264"/>
      <c r="D24" s="265"/>
      <c r="E24" s="56"/>
    </row>
    <row r="25" spans="1:5" x14ac:dyDescent="0.25">
      <c r="A25" s="56"/>
      <c r="B25" s="108" t="s">
        <v>142</v>
      </c>
      <c r="C25" s="19">
        <v>1444159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1377700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66459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2015-09-25T12:26:58Z</dcterms:modified>
</cp:coreProperties>
</file>