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C12" i="4" l="1"/>
  <c r="F8" i="2" l="1"/>
  <c r="F9" i="2"/>
  <c r="F10" i="2"/>
  <c r="F11" i="2"/>
  <c r="F12" i="2"/>
  <c r="F13" i="2"/>
  <c r="F14" i="2"/>
  <c r="F15" i="2"/>
  <c r="F16" i="2"/>
  <c r="F17" i="2"/>
  <c r="F18" i="2"/>
  <c r="F19" i="2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30" i="7" l="1"/>
  <c r="F20" i="2" l="1"/>
  <c r="F21" i="2"/>
  <c r="F22" i="2"/>
  <c r="F23" i="2"/>
  <c r="C9" i="12" l="1"/>
  <c r="C31" i="8" s="1"/>
  <c r="E31" i="8" s="1"/>
  <c r="F8" i="7" l="1"/>
  <c r="F29" i="7" s="1"/>
  <c r="F24" i="2" l="1"/>
  <c r="C9" i="10" s="1"/>
  <c r="C15" i="11" l="1"/>
  <c r="C28" i="8" s="1"/>
  <c r="C18" i="4"/>
  <c r="C26" i="8" s="1"/>
  <c r="C27" i="3"/>
  <c r="C24" i="8" s="1"/>
  <c r="F31" i="7"/>
  <c r="C18" i="8" s="1"/>
  <c r="C21" i="3"/>
  <c r="C23" i="8" s="1"/>
  <c r="C10" i="3"/>
  <c r="C21" i="8" s="1"/>
  <c r="C10" i="10"/>
  <c r="C17" i="8" s="1"/>
  <c r="F2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<sst xmlns="http://schemas.openxmlformats.org/spreadsheetml/2006/main" count="459" uniqueCount="221">
  <si>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</si>
  <si>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</si>
  <si>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</si>
  <si>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</si>
  <si>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</si>
  <si>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</si>
  <si>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</si>
  <si>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</si>
  <si>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</si>
  <si>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</si>
  <si>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</si>
  <si>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</si>
  <si>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</si>
  <si>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</si>
  <si>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</si>
  <si>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</si>
  <si>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</si>
  <si>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</si>
  <si>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</si>
  <si>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</si>
  <si>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</si>
  <si>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</si>
  <si>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</si>
  <si>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</si>
  <si>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</si>
  <si>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</si>
  <si>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</si>
  <si>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</si>
  <si>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</si>
  <si>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</si>
  <si>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</si>
  <si>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</si>
  <si>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</si>
  <si>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</si>
  <si>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</si>
  <si>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</si>
  <si>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</si>
  <si>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</si>
  <si>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</si>
  <si>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</si>
  <si>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</si>
  <si>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</si>
  <si>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</si>
  <si>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</si>
  <si>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</si>
  <si>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</si>
  <si>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</si>
  <si>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</si>
  <si>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</si>
  <si>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</si>
  <si>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</si>
  <si>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</si>
  <si>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</si>
  <si>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</si>
  <si>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</si>
  <si>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</si>
  <si>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</si>
  <si>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</si>
  <si>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</si>
  <si>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</si>
  <si>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</si>
  <si>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</si>
  <si>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</si>
  <si>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</si>
  <si>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</si>
  <si>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</si>
  <si>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</si>
  <si>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</si>
  <si>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</si>
  <si>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</si>
  <si>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</si>
  <si>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</si>
  <si>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</si>
  <si>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</si>
  <si>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</si>
  <si>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</si>
  <si>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</si>
  <si>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</si>
  <si>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</si>
  <si>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</si>
  <si>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</si>
  <si>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</si>
  <si>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</si>
  <si>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</si>
  <si>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</si>
  <si>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</si>
  <si>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</si>
  <si>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</si>
  <si>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</si>
  <si>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</si>
  <si>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</si>
  <si>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</si>
  <si>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</si>
  <si>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</si>
  <si>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</si>
  <si>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</si>
  <si>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</si>
  <si>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</si>
  <si>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</si>
  <si>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</si>
  <si>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</si>
  <si>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</si>
  <si>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</si>
  <si>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</si>
  <si>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</si>
  <si>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</si>
  <si>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</si>
  <si>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</si>
  <si>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</si>
  <si>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</si>
  <si>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</si>
  <si>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</si>
  <si>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</si>
  <si>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</si>
  <si>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</si>
  <si>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</si>
  <si>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</si>
  <si>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</si>
  <si>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</si>
  <si>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</si>
  <si>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</si>
  <si>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</si>
  <si>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</si>
  <si>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</si>
  <si>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</si>
  <si>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</si>
  <si>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</si>
  <si>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</si>
  <si>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</si>
  <si>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</si>
  <si>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</si>
  <si>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</si>
  <si>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</si>
  <si>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</si>
  <si>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</si>
  <si>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</si>
  <si>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</si>
  <si>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</si>
  <si>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</si>
  <si>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</si>
  <si>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</si>
  <si>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</si>
  <si>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</si>
  <si>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</si>
  <si>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</si>
  <si>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</si>
  <si>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</si>
  <si>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</si>
  <si>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</si>
  <si>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</si>
  <si>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</si>
  <si>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</si>
  <si>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</si>
  <si>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</si>
  <si>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</si>
  <si>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</si>
  <si>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</si>
  <si>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</si>
  <si>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</si>
  <si>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</si>
  <si>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</si>
  <si>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</si>
  <si>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</si>
  <si>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</si>
  <si>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</si>
  <si>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</si>
  <si>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</si>
  <si>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</si>
  <si>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</si>
  <si>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</si>
  <si>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</si>
  <si>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</si>
  <si>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</si>
  <si>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</si>
  <si>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</si>
  <si>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</si>
  <si>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</si>
  <si>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</si>
  <si>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</si>
  <si>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</si>
  <si>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</si>
  <si>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</si>
  <si>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</si>
  <si>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</si>
  <si>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</si>
  <si>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</si>
  <si>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Afregningsmålere, elektroniske &gt; Ø110 mm</t>
  </si>
  <si>
    <t xml:space="preserve">Afregningsmålere, mekaniske </t>
  </si>
  <si>
    <t>8</t>
  </si>
  <si>
    <t>Ø110 mm &lt; Ledningsnet ≤ Ø 250 mm</t>
  </si>
  <si>
    <t>75</t>
  </si>
  <si>
    <t>Køretøjer, små lastvogne (&lt; 3.500 kg.)</t>
  </si>
  <si>
    <t>5</t>
  </si>
  <si>
    <t>Udpumpningsanlæg, rentvandspumper på vandværk</t>
  </si>
  <si>
    <t>25</t>
  </si>
  <si>
    <t>SRO-anlæg, vandværk</t>
  </si>
  <si>
    <t>Etageareal vandbehandlingsbygning</t>
  </si>
  <si>
    <t>Ledningsnet &gt; Ø 500 mm</t>
  </si>
  <si>
    <t>Beluftningsanlæg, bundbeluftbning, Mek./EL</t>
  </si>
  <si>
    <t>Filteranlæg, åbne filtre, dobbelt filtrering, Mek./EL</t>
  </si>
  <si>
    <t>Pumpe inkl. stigrør og forerørsforsejlinger mv.</t>
  </si>
  <si>
    <t>15</t>
  </si>
  <si>
    <t>DDS-system</t>
  </si>
  <si>
    <t>Ejendomsskatter</t>
  </si>
  <si>
    <t>Køb af ydelser og produkter, der er omfattet af prisloftreguleringen, hos et andet selskab</t>
  </si>
  <si>
    <t>ISO 22000 vedligeholdelse i 2016</t>
  </si>
  <si>
    <t>Grundvandsbeskyttelse (Bøgeskov)</t>
  </si>
  <si>
    <t>Grundvandsbeskyttelse (Lustrup)</t>
  </si>
  <si>
    <t>Fjernaflæsning af målere</t>
  </si>
  <si>
    <r>
      <t xml:space="preserve">ISO 22000 vedligeholdelse i </t>
    </r>
    <r>
      <rPr>
        <b/>
        <sz val="10"/>
        <color rgb="FF000000"/>
        <rFont val="Times New Roman"/>
        <family val="1"/>
      </rPr>
      <t>2015</t>
    </r>
  </si>
  <si>
    <t>Pumpestation (inkl. evt. hydrofor)/trykforøger, Mek./EL</t>
  </si>
  <si>
    <t>Filteranlæg, trykfiltre, dobbelt filtrering</t>
  </si>
  <si>
    <t>Sikring (terror, hærværk), SRO</t>
  </si>
  <si>
    <t>Filteranlæg, åbne filtre, dobbelt filtrering, Kontruktioner</t>
  </si>
  <si>
    <t>SRO-brønd/kvarterbrønd/sektionsbrønd, Konstruktioner</t>
  </si>
  <si>
    <t>Skyllevand-/slamhåndteringsanl. - åbne med faste sider/bund</t>
  </si>
  <si>
    <t>Instrumenter (flowmåler+tryk transducer+alarmer)</t>
  </si>
  <si>
    <t>Elanlæg - vandværk</t>
  </si>
  <si>
    <t>Pumpestation (inkl. evt. hydrofor)/trykforøger, Konstruktioner</t>
  </si>
  <si>
    <t>Esbjerg Vand AS</t>
  </si>
  <si>
    <t>V044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</si>
</sst>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9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Esbjerg Vand AS</v>
      </c>
      <c r="B1" s="56"/>
      <c r="C1" s="56"/>
      <c r="D1" s="56"/>
      <c r="E1" s="56"/>
    </row>
    <row r="2" spans="1:5" x14ac:dyDescent="0.25">
      <c r="A2" s="220" t="str">
        <f>'1. Forside'!A2</f>
        <v>V044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209</v>
      </c>
      <c r="C7" s="51">
        <v>0</v>
      </c>
      <c r="D7" s="190" t="s">
        <v>0</v>
      </c>
      <c r="E7" s="56"/>
    </row>
    <row r="8" spans="1:5" x14ac:dyDescent="0.25">
      <c r="A8" s="56"/>
      <c r="B8" s="212" t="s">
        <v>205</v>
      </c>
      <c r="C8" s="51">
        <v>660000</v>
      </c>
      <c r="D8" s="190" t="s">
        <v>0</v>
      </c>
      <c r="E8" s="56"/>
    </row>
    <row r="9" spans="1:5" x14ac:dyDescent="0.25">
      <c r="A9" s="56"/>
      <c r="B9" s="212" t="s">
        <v>206</v>
      </c>
      <c r="C9" s="51">
        <v>1210000</v>
      </c>
      <c r="D9" s="190" t="s">
        <v>0</v>
      </c>
      <c r="E9" s="56"/>
    </row>
    <row r="10" spans="1:5" x14ac:dyDescent="0.25">
      <c r="A10" s="56"/>
      <c r="B10" s="212" t="s">
        <v>207</v>
      </c>
      <c r="C10" s="51">
        <v>180000</v>
      </c>
      <c r="D10" s="190" t="s">
        <v>0</v>
      </c>
      <c r="E10" s="56"/>
    </row>
    <row r="11" spans="1:5" x14ac:dyDescent="0.25">
      <c r="A11" s="56"/>
      <c r="B11" s="212" t="s">
        <v>208</v>
      </c>
      <c r="C11" s="51">
        <v>300000</v>
      </c>
      <c r="D11" s="190" t="s">
        <v>0</v>
      </c>
      <c r="E11" s="56"/>
    </row>
    <row r="12" spans="1:5" x14ac:dyDescent="0.25">
      <c r="A12" s="56"/>
      <c r="B12" s="54" t="s">
        <v>36</v>
      </c>
      <c r="C12" s="55">
        <f>SUM(C7:C11)</f>
        <v>2350000</v>
      </c>
      <c r="D12" s="191" t="s">
        <v>0</v>
      </c>
      <c r="E12" s="56"/>
    </row>
    <row r="13" spans="1:5" x14ac:dyDescent="0.25">
      <c r="A13" s="56"/>
      <c r="B13" s="56"/>
      <c r="C13" s="182"/>
      <c r="D13" s="56"/>
      <c r="E13" s="56"/>
    </row>
    <row r="14" spans="1:5" x14ac:dyDescent="0.25">
      <c r="A14" s="56"/>
      <c r="B14" s="56"/>
      <c r="C14" s="182"/>
      <c r="D14" s="56"/>
      <c r="E14" s="56"/>
    </row>
    <row r="15" spans="1:5" ht="27.2" customHeight="1" x14ac:dyDescent="0.25">
      <c r="A15" s="56"/>
      <c r="B15" s="20" t="s">
        <v>147</v>
      </c>
      <c r="C15" s="192"/>
      <c r="D15" s="189"/>
      <c r="E15" s="56"/>
    </row>
    <row r="16" spans="1:5" ht="16.7" customHeight="1" x14ac:dyDescent="0.25">
      <c r="A16" s="56"/>
      <c r="B16" s="108" t="s">
        <v>148</v>
      </c>
      <c r="C16" s="19">
        <v>0</v>
      </c>
      <c r="D16" s="151" t="s">
        <v>0</v>
      </c>
      <c r="E16" s="56"/>
    </row>
    <row r="17" spans="1:5" ht="16.7" customHeight="1" x14ac:dyDescent="0.25">
      <c r="A17" s="56"/>
      <c r="B17" s="108" t="s">
        <v>149</v>
      </c>
      <c r="C17" s="40">
        <v>330000</v>
      </c>
      <c r="D17" s="151" t="s">
        <v>0</v>
      </c>
      <c r="E17" s="56"/>
    </row>
    <row r="18" spans="1:5" x14ac:dyDescent="0.25">
      <c r="A18" s="56"/>
      <c r="B18" s="28" t="s">
        <v>150</v>
      </c>
      <c r="C18" s="55">
        <f>C16-C17</f>
        <v>-330000</v>
      </c>
      <c r="D18" s="153" t="s">
        <v>0</v>
      </c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hidden="1" x14ac:dyDescent="0.25">
      <c r="B22" s="194"/>
      <c r="E22" s="195"/>
    </row>
    <row r="23" spans="1:5" ht="15.75" hidden="1" x14ac:dyDescent="0.25">
      <c r="B23" s="195"/>
      <c r="C23" s="195"/>
    </row>
    <row r="24" spans="1:5" ht="15.75" hidden="1" x14ac:dyDescent="0.25">
      <c r="B24" s="195"/>
      <c r="E24" s="195"/>
    </row>
    <row r="25" spans="1:5" ht="15.75" hidden="1" x14ac:dyDescent="0.25">
      <c r="B25" s="195"/>
      <c r="D25" s="195"/>
    </row>
    <row r="26" spans="1:5" ht="15.75" hidden="1" x14ac:dyDescent="0.25">
      <c r="B26" s="195"/>
      <c r="C26" s="195"/>
    </row>
    <row r="27" spans="1:5" ht="15.75" hidden="1" x14ac:dyDescent="0.25">
      <c r="B27" s="195"/>
      <c r="C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4"/>
      <c r="C31" s="194"/>
    </row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4"/>
    </row>
    <row r="67" spans="1:5" hidden="1" x14ac:dyDescent="0.25"/>
    <row r="68" spans="1:5" hidden="1" x14ac:dyDescent="0.25"/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/>
    <row r="77" spans="1:5" hidden="1" x14ac:dyDescent="0.25"/>
    <row r="78" spans="1:5" hidden="1" x14ac:dyDescent="0.25"/>
    <row r="79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Esbjerg Vand AS</v>
      </c>
      <c r="B1" s="26"/>
      <c r="C1" s="26"/>
      <c r="D1" s="26"/>
      <c r="E1" s="26"/>
    </row>
    <row r="2" spans="1:5" x14ac:dyDescent="0.25">
      <c r="A2" s="221" t="str">
        <f>'1. Forside'!A2</f>
        <v>V044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600000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600000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633835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668927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-35092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Esbjerg Vand AS</v>
      </c>
      <c r="B1" s="26"/>
      <c r="C1" s="26"/>
      <c r="D1" s="26"/>
      <c r="E1" s="26"/>
    </row>
    <row r="2" spans="1:5" x14ac:dyDescent="0.25">
      <c r="A2" s="221" t="str">
        <f>'1. Forside'!A2</f>
        <v>V044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-8431000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-8431000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Esbjerg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117225519.32079653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36482608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4810946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685629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2284703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44263886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2295420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323985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2619405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-1170367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-22164872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-152656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-23487895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23395396</v>
      </c>
      <c r="D27" s="79" t="s">
        <v>0</v>
      </c>
      <c r="E27" s="10">
        <f>IF(C27&lt;0,0,-C27)</f>
        <v>-23395396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94064360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94064360</v>
      </c>
      <c r="D36" s="79" t="s">
        <v>0</v>
      </c>
      <c r="E36" s="10">
        <f>-C36</f>
        <v>-94064360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-234236.67920346558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Esbjerg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V044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3401866</v>
      </c>
      <c r="D7" s="222" t="s">
        <v>0</v>
      </c>
      <c r="E7" s="223">
        <v>8663158</v>
      </c>
      <c r="F7" s="222" t="s">
        <v>0</v>
      </c>
      <c r="G7" s="223">
        <v>6732517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-3401866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3401866</v>
      </c>
      <c r="D11" s="226" t="s">
        <v>0</v>
      </c>
      <c r="E11" s="55">
        <f>C11+E7-E8-E9</f>
        <v>12065024</v>
      </c>
      <c r="F11" s="226" t="s">
        <v>0</v>
      </c>
      <c r="G11" s="55">
        <f>E11+G7-G8-G9</f>
        <v>18797541</v>
      </c>
      <c r="H11" s="226" t="s">
        <v>0</v>
      </c>
      <c r="I11" s="55">
        <f>G11+I7-I8-I9</f>
        <v>18797541</v>
      </c>
      <c r="J11" s="226" t="s">
        <v>0</v>
      </c>
      <c r="K11" s="55">
        <f>K7-K8-K9+K10+I11</f>
        <v>15395675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Esbjerg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31860777.932349671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-121070.95614292874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-1162918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30576788.976206742</v>
      </c>
      <c r="D13" s="79" t="s">
        <v>0</v>
      </c>
      <c r="E13" s="6">
        <f>C13</f>
        <v>30576788.976206742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36007805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investeringer'!F26</f>
        <v>6889216.6989777777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139211.92573333345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investeringer'!F31</f>
        <v>3075328.3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46111561.924711108</v>
      </c>
      <c r="D19" s="79" t="s">
        <v>0</v>
      </c>
      <c r="E19" s="8">
        <f>C19</f>
        <v>46111561.924711108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759858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43928858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203500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-174031.03000000119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servicemål'!C12</f>
        <v>2350000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servicemål'!C18</f>
        <v>-330000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600000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-35092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47303092.969999999</v>
      </c>
      <c r="D29" s="79" t="s">
        <v>0</v>
      </c>
      <c r="E29" s="6">
        <f>C29</f>
        <v>47303092.969999999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-234236.67920346558</v>
      </c>
      <c r="D33" s="79" t="s">
        <v>0</v>
      </c>
      <c r="E33" s="12">
        <f>C33</f>
        <v>-234236.67920346558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123757207.19171439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6727000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18.397087437448253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11.866857320011059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Esbjerg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31860777.932349671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31860777.932349671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31860777.932349671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-121070.95614292874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Esbjerg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22136868.507396549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31739706.976206742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31860777.932349671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4651673.5781230517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1162918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Esbjerg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1376163307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36007805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36007805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Esbjerg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452973.7</v>
      </c>
      <c r="F8" s="34">
        <f t="shared" ref="F8:F19" si="0">E8/D8</f>
        <v>45297.37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184</v>
      </c>
      <c r="D9" s="31" t="s">
        <v>185</v>
      </c>
      <c r="E9" s="32">
        <v>139264.5</v>
      </c>
      <c r="F9" s="34">
        <f t="shared" si="0"/>
        <v>13926.45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184</v>
      </c>
      <c r="D10" s="31" t="s">
        <v>185</v>
      </c>
      <c r="E10" s="32">
        <v>234772.23</v>
      </c>
      <c r="F10" s="34">
        <f t="shared" si="0"/>
        <v>23477.223000000002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184</v>
      </c>
      <c r="D11" s="31" t="s">
        <v>185</v>
      </c>
      <c r="E11" s="32">
        <v>986635.58</v>
      </c>
      <c r="F11" s="34">
        <f t="shared" si="0"/>
        <v>98663.55799999999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184</v>
      </c>
      <c r="D12" s="31" t="s">
        <v>188</v>
      </c>
      <c r="E12" s="32">
        <v>19831.52</v>
      </c>
      <c r="F12" s="34">
        <f t="shared" si="0"/>
        <v>2478.94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184</v>
      </c>
      <c r="D13" s="31" t="s">
        <v>190</v>
      </c>
      <c r="E13" s="32">
        <v>10533595.869999999</v>
      </c>
      <c r="F13" s="34">
        <f t="shared" si="0"/>
        <v>140447.94493333332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184</v>
      </c>
      <c r="D14" s="31" t="s">
        <v>192</v>
      </c>
      <c r="E14" s="32">
        <v>605740.6</v>
      </c>
      <c r="F14" s="34">
        <f t="shared" si="0"/>
        <v>121148.12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184</v>
      </c>
      <c r="D15" s="31" t="s">
        <v>194</v>
      </c>
      <c r="E15" s="32">
        <v>57309.39</v>
      </c>
      <c r="F15" s="34">
        <f t="shared" si="0"/>
        <v>2292.3755999999998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184</v>
      </c>
      <c r="D16" s="31" t="s">
        <v>185</v>
      </c>
      <c r="E16" s="32">
        <v>869770.66</v>
      </c>
      <c r="F16" s="34">
        <f t="shared" si="0"/>
        <v>86977.066000000006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 t="s">
        <v>184</v>
      </c>
      <c r="D17" s="31" t="s">
        <v>190</v>
      </c>
      <c r="E17" s="32">
        <v>4575024.28</v>
      </c>
      <c r="F17" s="34">
        <f t="shared" si="0"/>
        <v>61000.323733333338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 t="s">
        <v>184</v>
      </c>
      <c r="D18" s="31" t="s">
        <v>190</v>
      </c>
      <c r="E18" s="32">
        <v>835578.9</v>
      </c>
      <c r="F18" s="34">
        <f t="shared" si="0"/>
        <v>11141.052</v>
      </c>
      <c r="G18" s="35" t="s">
        <v>0</v>
      </c>
      <c r="H18" s="26"/>
    </row>
    <row r="19" spans="1:8" s="148" customFormat="1" x14ac:dyDescent="0.25">
      <c r="A19" s="26"/>
      <c r="B19" s="29" t="s">
        <v>198</v>
      </c>
      <c r="C19" s="30" t="s">
        <v>184</v>
      </c>
      <c r="D19" s="31" t="s">
        <v>194</v>
      </c>
      <c r="E19" s="32">
        <v>271843.59999999998</v>
      </c>
      <c r="F19" s="34">
        <f t="shared" si="0"/>
        <v>10873.743999999999</v>
      </c>
      <c r="G19" s="35" t="s">
        <v>0</v>
      </c>
      <c r="H19" s="26"/>
    </row>
    <row r="20" spans="1:8" s="148" customFormat="1" x14ac:dyDescent="0.25">
      <c r="A20" s="26"/>
      <c r="B20" s="29" t="s">
        <v>195</v>
      </c>
      <c r="C20" s="30" t="s">
        <v>184</v>
      </c>
      <c r="D20" s="31" t="s">
        <v>185</v>
      </c>
      <c r="E20" s="32">
        <v>365303.02</v>
      </c>
      <c r="F20" s="34">
        <f t="shared" ref="F20:F23" si="1">E20/D20</f>
        <v>36530.302000000003</v>
      </c>
      <c r="G20" s="35" t="s">
        <v>0</v>
      </c>
      <c r="H20" s="26"/>
    </row>
    <row r="21" spans="1:8" s="148" customFormat="1" x14ac:dyDescent="0.25">
      <c r="A21" s="26"/>
      <c r="B21" s="29" t="s">
        <v>199</v>
      </c>
      <c r="C21" s="30" t="s">
        <v>184</v>
      </c>
      <c r="D21" s="31" t="s">
        <v>194</v>
      </c>
      <c r="E21" s="32">
        <v>5413425.04</v>
      </c>
      <c r="F21" s="34">
        <f t="shared" si="1"/>
        <v>216537.00159999999</v>
      </c>
      <c r="G21" s="35" t="s">
        <v>0</v>
      </c>
      <c r="H21" s="26"/>
    </row>
    <row r="22" spans="1:8" s="148" customFormat="1" x14ac:dyDescent="0.25">
      <c r="A22" s="26"/>
      <c r="B22" s="29" t="s">
        <v>200</v>
      </c>
      <c r="C22" s="30" t="s">
        <v>184</v>
      </c>
      <c r="D22" s="31" t="s">
        <v>201</v>
      </c>
      <c r="E22" s="32">
        <v>1396130.13</v>
      </c>
      <c r="F22" s="34">
        <f t="shared" si="1"/>
        <v>93075.34199999999</v>
      </c>
      <c r="G22" s="35" t="s">
        <v>0</v>
      </c>
      <c r="H22" s="26"/>
    </row>
    <row r="23" spans="1:8" s="148" customFormat="1" x14ac:dyDescent="0.25">
      <c r="A23" s="26"/>
      <c r="B23" s="29" t="s">
        <v>202</v>
      </c>
      <c r="C23" s="30" t="s">
        <v>184</v>
      </c>
      <c r="D23" s="31" t="s">
        <v>192</v>
      </c>
      <c r="E23" s="32">
        <v>1008953</v>
      </c>
      <c r="F23" s="34">
        <f t="shared" si="1"/>
        <v>201790.6</v>
      </c>
      <c r="G23" s="35" t="s">
        <v>0</v>
      </c>
      <c r="H23" s="26"/>
    </row>
    <row r="24" spans="1:8" s="148" customFormat="1" x14ac:dyDescent="0.25">
      <c r="A24" s="26"/>
      <c r="B24" s="23" t="s">
        <v>71</v>
      </c>
      <c r="C24" s="158"/>
      <c r="D24" s="158"/>
      <c r="E24" s="158"/>
      <c r="F24" s="36">
        <f>SUM(F8:F23)</f>
        <v>1165657.4128666667</v>
      </c>
      <c r="G24" s="37" t="s">
        <v>0</v>
      </c>
      <c r="H24" s="26"/>
    </row>
    <row r="25" spans="1:8" s="148" customFormat="1" x14ac:dyDescent="0.25">
      <c r="A25" s="26"/>
      <c r="B25" s="107" t="s">
        <v>133</v>
      </c>
      <c r="C25" s="159"/>
      <c r="D25" s="159"/>
      <c r="E25" s="159"/>
      <c r="F25" s="66">
        <v>5723559.2861111108</v>
      </c>
      <c r="G25" s="37" t="s">
        <v>0</v>
      </c>
      <c r="H25" s="26"/>
    </row>
    <row r="26" spans="1:8" s="148" customFormat="1" x14ac:dyDescent="0.25">
      <c r="A26" s="26"/>
      <c r="B26" s="39" t="s">
        <v>68</v>
      </c>
      <c r="C26" s="160"/>
      <c r="D26" s="160"/>
      <c r="E26" s="161"/>
      <c r="F26" s="38">
        <f>F24+F25</f>
        <v>6889216.6989777777</v>
      </c>
      <c r="G26" s="38" t="s">
        <v>0</v>
      </c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t="14.45" hidden="1" customHeight="1" x14ac:dyDescent="0.25"/>
    <row r="34" s="148" customFormat="1" ht="14.4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Esbjerg Vand AS</v>
      </c>
      <c r="B1" s="162"/>
      <c r="C1" s="162"/>
      <c r="D1" s="162"/>
      <c r="E1" s="162"/>
    </row>
    <row r="2" spans="1:5" x14ac:dyDescent="0.25">
      <c r="A2" s="1" t="str">
        <f>'1. Forside'!A2</f>
        <v>V044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1002553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1189549.8999999999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investeringer'!F24</f>
        <v>1165657.4128666667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139211.92573333345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Esbjerg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210</v>
      </c>
      <c r="C8" s="30">
        <v>2015</v>
      </c>
      <c r="D8" s="31">
        <v>25</v>
      </c>
      <c r="E8" s="32">
        <v>163340</v>
      </c>
      <c r="F8" s="45">
        <f>E8/D8</f>
        <v>6533.6</v>
      </c>
      <c r="G8" s="35" t="s">
        <v>0</v>
      </c>
      <c r="H8" s="26"/>
    </row>
    <row r="9" spans="1:8" s="148" customFormat="1" x14ac:dyDescent="0.25">
      <c r="A9" s="26"/>
      <c r="B9" s="29" t="s">
        <v>211</v>
      </c>
      <c r="C9" s="30">
        <v>2015</v>
      </c>
      <c r="D9" s="31">
        <v>25</v>
      </c>
      <c r="E9" s="32">
        <v>376024</v>
      </c>
      <c r="F9" s="45">
        <f t="shared" ref="F9:F28" si="0">E9/D9</f>
        <v>15040.96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>
        <v>2015</v>
      </c>
      <c r="D10" s="31">
        <v>75</v>
      </c>
      <c r="E10" s="32">
        <v>15533243</v>
      </c>
      <c r="F10" s="45">
        <f t="shared" si="0"/>
        <v>207109.90666666668</v>
      </c>
      <c r="G10" s="35" t="s">
        <v>0</v>
      </c>
      <c r="H10" s="26"/>
    </row>
    <row r="11" spans="1:8" s="148" customFormat="1" x14ac:dyDescent="0.25">
      <c r="A11" s="26"/>
      <c r="B11" s="29" t="s">
        <v>212</v>
      </c>
      <c r="C11" s="30">
        <v>2015</v>
      </c>
      <c r="D11" s="31">
        <v>10</v>
      </c>
      <c r="E11" s="32">
        <v>400000</v>
      </c>
      <c r="F11" s="45">
        <f t="shared" si="0"/>
        <v>40000</v>
      </c>
      <c r="G11" s="35" t="s">
        <v>0</v>
      </c>
      <c r="H11" s="26"/>
    </row>
    <row r="12" spans="1:8" s="148" customFormat="1" x14ac:dyDescent="0.25">
      <c r="A12" s="26"/>
      <c r="B12" s="29" t="s">
        <v>213</v>
      </c>
      <c r="C12" s="30">
        <v>2015</v>
      </c>
      <c r="D12" s="31">
        <v>50</v>
      </c>
      <c r="E12" s="32">
        <v>1000000</v>
      </c>
      <c r="F12" s="45">
        <f t="shared" si="0"/>
        <v>20000</v>
      </c>
      <c r="G12" s="35" t="s">
        <v>0</v>
      </c>
      <c r="H12" s="26"/>
    </row>
    <row r="13" spans="1:8" s="148" customFormat="1" x14ac:dyDescent="0.25">
      <c r="A13" s="26"/>
      <c r="B13" s="29" t="s">
        <v>214</v>
      </c>
      <c r="C13" s="30">
        <v>2015</v>
      </c>
      <c r="D13" s="31">
        <v>50</v>
      </c>
      <c r="E13" s="32">
        <v>500000</v>
      </c>
      <c r="F13" s="45">
        <f t="shared" si="0"/>
        <v>10000</v>
      </c>
      <c r="G13" s="35" t="s">
        <v>0</v>
      </c>
      <c r="H13" s="26"/>
    </row>
    <row r="14" spans="1:8" s="148" customFormat="1" x14ac:dyDescent="0.25">
      <c r="A14" s="26"/>
      <c r="B14" s="29" t="s">
        <v>215</v>
      </c>
      <c r="C14" s="30">
        <v>2015</v>
      </c>
      <c r="D14" s="31">
        <v>50</v>
      </c>
      <c r="E14" s="32">
        <v>293920</v>
      </c>
      <c r="F14" s="45">
        <f t="shared" si="0"/>
        <v>5878.4</v>
      </c>
      <c r="G14" s="35" t="s">
        <v>0</v>
      </c>
      <c r="H14" s="26"/>
    </row>
    <row r="15" spans="1:8" s="148" customFormat="1" x14ac:dyDescent="0.25">
      <c r="A15" s="26"/>
      <c r="B15" s="29" t="s">
        <v>216</v>
      </c>
      <c r="C15" s="30">
        <v>2015</v>
      </c>
      <c r="D15" s="31">
        <v>10</v>
      </c>
      <c r="E15" s="32">
        <v>600000</v>
      </c>
      <c r="F15" s="45">
        <f t="shared" si="0"/>
        <v>60000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>
        <v>2015</v>
      </c>
      <c r="D16" s="31">
        <v>25</v>
      </c>
      <c r="E16" s="32">
        <v>61800</v>
      </c>
      <c r="F16" s="45">
        <f t="shared" si="0"/>
        <v>2472</v>
      </c>
      <c r="G16" s="35" t="s">
        <v>0</v>
      </c>
      <c r="H16" s="26"/>
    </row>
    <row r="17" spans="1:8" s="148" customFormat="1" x14ac:dyDescent="0.25">
      <c r="A17" s="26"/>
      <c r="B17" s="29" t="s">
        <v>216</v>
      </c>
      <c r="C17" s="30">
        <v>2015</v>
      </c>
      <c r="D17" s="31">
        <v>10</v>
      </c>
      <c r="E17" s="32">
        <v>600000</v>
      </c>
      <c r="F17" s="45">
        <f t="shared" si="0"/>
        <v>60000</v>
      </c>
      <c r="G17" s="35" t="s">
        <v>0</v>
      </c>
      <c r="H17" s="26"/>
    </row>
    <row r="18" spans="1:8" s="148" customFormat="1" x14ac:dyDescent="0.25">
      <c r="A18" s="26"/>
      <c r="B18" s="29" t="s">
        <v>217</v>
      </c>
      <c r="C18" s="30">
        <v>2015</v>
      </c>
      <c r="D18" s="31">
        <v>25</v>
      </c>
      <c r="E18" s="32">
        <v>285240</v>
      </c>
      <c r="F18" s="45">
        <f t="shared" si="0"/>
        <v>11409.6</v>
      </c>
      <c r="G18" s="35" t="s">
        <v>0</v>
      </c>
      <c r="H18" s="26"/>
    </row>
    <row r="19" spans="1:8" s="148" customFormat="1" x14ac:dyDescent="0.25">
      <c r="A19" s="26"/>
      <c r="B19" s="29" t="s">
        <v>187</v>
      </c>
      <c r="C19" s="30">
        <v>2015</v>
      </c>
      <c r="D19" s="31">
        <v>8</v>
      </c>
      <c r="E19" s="32">
        <v>8240</v>
      </c>
      <c r="F19" s="45">
        <f t="shared" si="0"/>
        <v>1030</v>
      </c>
      <c r="G19" s="35" t="s">
        <v>0</v>
      </c>
      <c r="H19" s="26"/>
    </row>
    <row r="20" spans="1:8" s="148" customFormat="1" x14ac:dyDescent="0.25">
      <c r="A20" s="26"/>
      <c r="B20" s="29" t="s">
        <v>183</v>
      </c>
      <c r="C20" s="30">
        <v>2015</v>
      </c>
      <c r="D20" s="31">
        <v>10</v>
      </c>
      <c r="E20" s="32">
        <v>638705</v>
      </c>
      <c r="F20" s="45">
        <f t="shared" si="0"/>
        <v>63870.5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>
        <v>2015</v>
      </c>
      <c r="D21" s="31">
        <v>10</v>
      </c>
      <c r="E21" s="32">
        <v>13000000</v>
      </c>
      <c r="F21" s="45">
        <f t="shared" si="0"/>
        <v>1300000</v>
      </c>
      <c r="G21" s="35" t="s">
        <v>0</v>
      </c>
      <c r="H21" s="26"/>
    </row>
    <row r="22" spans="1:8" s="148" customFormat="1" x14ac:dyDescent="0.25">
      <c r="A22" s="26"/>
      <c r="B22" s="29" t="s">
        <v>199</v>
      </c>
      <c r="C22" s="30">
        <v>2015</v>
      </c>
      <c r="D22" s="31">
        <v>25</v>
      </c>
      <c r="E22" s="32">
        <v>1000000</v>
      </c>
      <c r="F22" s="45">
        <f t="shared" si="0"/>
        <v>40000</v>
      </c>
      <c r="G22" s="35" t="s">
        <v>0</v>
      </c>
      <c r="H22" s="26"/>
    </row>
    <row r="23" spans="1:8" s="148" customFormat="1" x14ac:dyDescent="0.25">
      <c r="A23" s="26"/>
      <c r="B23" s="29" t="s">
        <v>218</v>
      </c>
      <c r="C23" s="30">
        <v>2015</v>
      </c>
      <c r="D23" s="31">
        <v>50</v>
      </c>
      <c r="E23" s="32">
        <v>500000</v>
      </c>
      <c r="F23" s="45">
        <f t="shared" si="0"/>
        <v>10000</v>
      </c>
      <c r="G23" s="35" t="s">
        <v>0</v>
      </c>
      <c r="H23" s="26"/>
    </row>
    <row r="24" spans="1:8" s="148" customFormat="1" x14ac:dyDescent="0.25">
      <c r="A24" s="26"/>
      <c r="B24" s="29" t="s">
        <v>218</v>
      </c>
      <c r="C24" s="30">
        <v>2015</v>
      </c>
      <c r="D24" s="31">
        <v>50</v>
      </c>
      <c r="E24" s="32">
        <v>500000</v>
      </c>
      <c r="F24" s="45">
        <f t="shared" si="0"/>
        <v>10000</v>
      </c>
      <c r="G24" s="35" t="s">
        <v>0</v>
      </c>
      <c r="H24" s="26"/>
    </row>
    <row r="25" spans="1:8" s="148" customFormat="1" x14ac:dyDescent="0.25">
      <c r="A25" s="26"/>
      <c r="B25" s="29" t="s">
        <v>196</v>
      </c>
      <c r="C25" s="30">
        <v>2016</v>
      </c>
      <c r="D25" s="31">
        <v>75</v>
      </c>
      <c r="E25" s="32">
        <v>77000000</v>
      </c>
      <c r="F25" s="45">
        <f t="shared" si="0"/>
        <v>1026666.6666666666</v>
      </c>
      <c r="G25" s="35" t="s">
        <v>0</v>
      </c>
      <c r="H25" s="26"/>
    </row>
    <row r="26" spans="1:8" s="148" customFormat="1" x14ac:dyDescent="0.25">
      <c r="A26" s="26"/>
      <c r="B26" s="29" t="s">
        <v>183</v>
      </c>
      <c r="C26" s="30">
        <v>2016</v>
      </c>
      <c r="D26" s="31">
        <v>10</v>
      </c>
      <c r="E26" s="32">
        <v>630000</v>
      </c>
      <c r="F26" s="45">
        <f t="shared" si="0"/>
        <v>63000</v>
      </c>
      <c r="G26" s="35" t="s">
        <v>0</v>
      </c>
      <c r="H26" s="26"/>
    </row>
    <row r="27" spans="1:8" s="148" customFormat="1" x14ac:dyDescent="0.25">
      <c r="A27" s="26"/>
      <c r="B27" s="29" t="s">
        <v>187</v>
      </c>
      <c r="C27" s="30">
        <v>2016</v>
      </c>
      <c r="D27" s="31">
        <v>8</v>
      </c>
      <c r="E27" s="32">
        <v>10000</v>
      </c>
      <c r="F27" s="45">
        <f t="shared" si="0"/>
        <v>1250</v>
      </c>
      <c r="G27" s="35" t="s">
        <v>0</v>
      </c>
      <c r="H27" s="26"/>
    </row>
    <row r="28" spans="1:8" s="148" customFormat="1" x14ac:dyDescent="0.25">
      <c r="A28" s="26"/>
      <c r="B28" s="29" t="s">
        <v>189</v>
      </c>
      <c r="C28" s="30">
        <v>2016</v>
      </c>
      <c r="D28" s="31">
        <v>75</v>
      </c>
      <c r="E28" s="32">
        <v>9080000</v>
      </c>
      <c r="F28" s="45">
        <f t="shared" si="0"/>
        <v>121066.66666666667</v>
      </c>
      <c r="G28" s="35" t="s">
        <v>0</v>
      </c>
      <c r="H28" s="26"/>
    </row>
    <row r="29" spans="1:8" s="148" customFormat="1" x14ac:dyDescent="0.25">
      <c r="A29" s="26"/>
      <c r="B29" s="109" t="s">
        <v>72</v>
      </c>
      <c r="C29" s="165"/>
      <c r="D29" s="166"/>
      <c r="E29" s="167"/>
      <c r="F29" s="46">
        <f>SUMIF(C8:C28,"2015",F8:F28)</f>
        <v>1863344.9666666668</v>
      </c>
      <c r="G29" s="47" t="s">
        <v>0</v>
      </c>
      <c r="H29" s="26"/>
    </row>
    <row r="30" spans="1:8" s="148" customFormat="1" x14ac:dyDescent="0.25">
      <c r="A30" s="26"/>
      <c r="B30" s="107" t="s">
        <v>131</v>
      </c>
      <c r="C30" s="168"/>
      <c r="D30" s="169"/>
      <c r="E30" s="170"/>
      <c r="F30" s="46">
        <f>SUMIF(C8:C28,"2016",F8:F28)</f>
        <v>1211983.3333333333</v>
      </c>
      <c r="G30" s="47" t="s">
        <v>0</v>
      </c>
      <c r="H30" s="26"/>
    </row>
    <row r="31" spans="1:8" s="148" customFormat="1" x14ac:dyDescent="0.25">
      <c r="A31" s="26"/>
      <c r="B31" s="50" t="s">
        <v>36</v>
      </c>
      <c r="C31" s="171"/>
      <c r="D31" s="172"/>
      <c r="E31" s="172"/>
      <c r="F31" s="48">
        <f>F29+F30</f>
        <v>3075328.3</v>
      </c>
      <c r="G31" s="49" t="s">
        <v>0</v>
      </c>
      <c r="H31" s="26"/>
    </row>
    <row r="32" spans="1:8" s="148" customFormat="1" x14ac:dyDescent="0.25">
      <c r="A32" s="26"/>
      <c r="B32" s="26"/>
      <c r="C32" s="164"/>
      <c r="D32" s="26"/>
      <c r="E32" s="26"/>
      <c r="F32" s="26"/>
      <c r="G32" s="26"/>
      <c r="H32" s="26"/>
    </row>
    <row r="33" spans="1:8" s="148" customFormat="1" x14ac:dyDescent="0.25">
      <c r="A33" s="26"/>
      <c r="B33" s="26"/>
      <c r="C33" s="164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164"/>
      <c r="D34" s="26"/>
      <c r="E34" s="26"/>
      <c r="F34" s="173"/>
      <c r="G34" s="173"/>
      <c r="H34" s="26"/>
    </row>
    <row r="35" spans="1:8" s="148" customFormat="1" hidden="1" x14ac:dyDescent="0.25">
      <c r="C35" s="174"/>
    </row>
    <row r="36" spans="1:8" s="148" customFormat="1" hidden="1" x14ac:dyDescent="0.25">
      <c r="C36" s="174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t="12" hidden="1" customHeight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Esbjerg Vand AS</v>
      </c>
      <c r="B1" s="56"/>
      <c r="C1" s="56"/>
      <c r="D1" s="176"/>
      <c r="E1" s="56"/>
    </row>
    <row r="2" spans="1:5" x14ac:dyDescent="0.25">
      <c r="A2" s="220" t="str">
        <f>'1. Forside'!A2</f>
        <v>V044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203</v>
      </c>
      <c r="C8" s="51">
        <v>87200</v>
      </c>
      <c r="D8" s="181" t="s">
        <v>0</v>
      </c>
      <c r="E8" s="56"/>
    </row>
    <row r="9" spans="1:5" x14ac:dyDescent="0.25">
      <c r="A9" s="56"/>
      <c r="B9" s="206" t="s">
        <v>204</v>
      </c>
      <c r="C9" s="51">
        <v>639658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759858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43928858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43928858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196000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7500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203500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42200817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42374848.030000001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-174031.03000000119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2015-06-03T13:13:17Z</cp:lastPrinted>
  <dcterms:created xsi:type="dcterms:W3CDTF">2014-01-17T08:54:17Z</dcterms:created>
  <dcterms:modified xsi:type="dcterms:W3CDTF">2015-08-24T19:16:40Z</dcterms:modified>
</cp:coreProperties>
</file>