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440" yWindow="525" windowWidth="11925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16" i="11" l="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7" i="11"/>
  <c r="F10" i="11"/>
  <c r="F18" i="11" s="1"/>
  <c r="G29" i="12" s="1"/>
  <c r="G13" i="10"/>
  <c r="E15" i="2" s="1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<sst xmlns="http://schemas.openxmlformats.org/spreadsheetml/2006/main" count="215" uniqueCount="117">
  <si>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</si>
  <si>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</si>
  <si>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</si>
  <si>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</si>
  <si>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</si>
  <si>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</si>
  <si>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</si>
  <si>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</si>
  <si>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</si>
  <si>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</si>
  <si>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</si>
  <si>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</si>
  <si>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</si>
  <si>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</si>
  <si>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</si>
  <si>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</si>
  <si>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</si>
  <si>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</si>
  <si>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</si>
  <si>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</si>
  <si>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</si>
  <si>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</si>
  <si>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</si>
  <si>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</si>
  <si>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</si>
  <si>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</si>
  <si>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</si>
  <si>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</si>
  <si>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</si>
  <si>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</si>
  <si>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</si>
  <si>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</si>
  <si>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</si>
  <si>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</si>
  <si>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</si>
  <si>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</si>
  <si>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</si>
  <si>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</si>
  <si>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</si>
  <si>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</si>
  <si>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</si>
  <si>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</si>
  <si>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</si>
  <si>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</si>
  <si>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</si>
  <si>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</si>
  <si>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</si>
  <si>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</si>
  <si>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</si>
  <si>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</si>
  <si>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</si>
  <si>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</si>
  <si>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</si>
  <si>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</si>
  <si>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</si>
  <si>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</si>
  <si>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</si>
  <si>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</si>
  <si>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</si>
  <si>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</si>
  <si>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</si>
  <si>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</si>
  <si>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</si>
  <si>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</si>
  <si>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</si>
  <si>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</si>
  <si>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</si>
  <si>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</si>
  <si>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</si>
  <si>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</si>
  <si>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</si>
  <si>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</si>
  <si>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</si>
  <si>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</si>
  <si>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</si>
  <si>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</si>
  <si>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</si>
  <si>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</si>
  <si>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</si>
  <si>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</si>
  <si>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</si>
  <si>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</si>
  <si>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</si>
  <si>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</si>
  <si>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</si>
  <si>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</si>
  <si>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</si>
  <si>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</si>
  <si>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</si>
  <si>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</si>
  <si>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</si>
  <si>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</si>
  <si>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</si>
  <si>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</si>
  <si>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</si>
  <si>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</si>
  <si>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</si>
  <si>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</si>
  <si>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</si>
  <si>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</si>
  <si>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</si>
  <si>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</si>
  <si>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</si>
  <si>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</si>
  <si>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</si>
  <si>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Mek/EL</t>
  </si>
  <si>
    <t>Pumpestationer m. overbygning (&lt; 20 m2), SRO</t>
  </si>
  <si>
    <t xml:space="preserve">Ledningsnet ≤ Ø 200 mm </t>
  </si>
  <si>
    <t>Forklaring, SRO</t>
  </si>
  <si>
    <t>Strømpeforing ≤ Ø 200 mm</t>
  </si>
  <si>
    <t xml:space="preserve">Forsinkelsesbassiner, lukkede med automatisk rensning og SRO Miljøklasse A (500-1.000 m3) - SRO </t>
  </si>
  <si>
    <t>Slutafvanding, slam - lavteknologisk (slambede), SRO</t>
  </si>
  <si>
    <t>Stik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</si>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</sst>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116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44370001.059116028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5253734.6575901192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468526.63866671425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43901474.420449317</v>
      </c>
      <c r="F13" s="38" t="s">
        <v>4</v>
      </c>
      <c r="G13" s="37">
        <f>E13</f>
        <v>43901474.420449317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-1779332.5</v>
      </c>
      <c r="F15" s="38" t="s">
        <v>4</v>
      </c>
      <c r="G15" s="37">
        <f>E15</f>
        <v>-1779332.5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1017198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262740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-27207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-671640.52393333323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581090.47606666677</v>
      </c>
      <c r="F21" s="38" t="s">
        <v>4</v>
      </c>
      <c r="G21" s="37">
        <f>E21</f>
        <v>581090.47606666677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5264911</v>
      </c>
      <c r="F23" s="38" t="s">
        <v>4</v>
      </c>
      <c r="G23" s="37">
        <f>E23</f>
        <v>5264911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47968143.39651598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10327395.817690684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28788870.583835226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5253734.6575901192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44370001.059116028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39116266.401525907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10327395.817690684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206547.91635381366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28788870.583835226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261978.72231290059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468526.63866671425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-17622346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-10505016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-7117330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-1779332.5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2402854.9300000002</v>
      </c>
      <c r="F10" s="10">
        <f>E10/D10</f>
        <v>120142.74650000001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10</v>
      </c>
      <c r="E11" s="46">
        <v>652646.11</v>
      </c>
      <c r="F11" s="10">
        <f t="shared" ref="F11:F17" si="0">E11/D11</f>
        <v>65264.610999999997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19961695.66</v>
      </c>
      <c r="F12" s="10">
        <f t="shared" si="0"/>
        <v>266155.94213333336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10</v>
      </c>
      <c r="E13" s="46">
        <v>43433.29</v>
      </c>
      <c r="F13" s="10">
        <f t="shared" si="0"/>
        <v>4343.3289999999997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99329.53</v>
      </c>
      <c r="F14" s="10">
        <f t="shared" si="0"/>
        <v>1986.5906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10</v>
      </c>
      <c r="E15" s="46">
        <v>77816.45</v>
      </c>
      <c r="F15" s="10">
        <f t="shared" si="0"/>
        <v>7781.6449999999995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10</v>
      </c>
      <c r="E16" s="46">
        <v>12140.49</v>
      </c>
      <c r="F16" s="10">
        <f t="shared" si="0"/>
        <v>1214.049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46786.86</v>
      </c>
      <c r="F17" s="10">
        <f t="shared" si="0"/>
        <v>623.82479999999998</v>
      </c>
      <c r="G17" s="3" t="s">
        <v>4</v>
      </c>
      <c r="H17" s="1"/>
    </row>
    <row r="18" spans="1:8" x14ac:dyDescent="0.25">
      <c r="A18" s="1"/>
      <c r="B18" s="93" t="s">
        <v>113</v>
      </c>
      <c r="C18" s="94"/>
      <c r="D18" s="94"/>
      <c r="E18" s="95"/>
      <c r="F18" s="18">
        <f>SUM(F10:F17)</f>
        <v>467512.73803333339</v>
      </c>
      <c r="G18" s="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3" zoomScaleNormal="100" workbookViewId="0">
      <selection activeCell="G16" sqref="G16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5274598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4257400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1017198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129740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-133000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262740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92793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120000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-27207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728333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878333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2015'!F18</f>
        <v>467512.73803333339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-671640.52393333323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43719493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23481676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1870305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1088920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1474000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27914901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2938762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2938762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-46039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-22508056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-22554095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8299568</v>
      </c>
      <c r="F28" s="6" t="s">
        <v>4</v>
      </c>
      <c r="G28" s="16">
        <f>IF(E28&lt;0,0,-E28)</f>
        <v>-8299568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114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115</v>
      </c>
      <c r="C32" s="114"/>
      <c r="D32" s="115"/>
      <c r="E32" s="46">
        <v>28321645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1833369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30155014</v>
      </c>
      <c r="F35" s="6" t="s">
        <v>4</v>
      </c>
      <c r="G35" s="17">
        <f>-E35</f>
        <v>-30155014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5264911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2016-12-15T10:24:25Z</dcterms:modified>
</cp:coreProperties>
</file>