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9" i="2" l="1"/>
  <c r="F10" i="2"/>
  <c r="F11" i="2"/>
  <c r="F12" i="2"/>
  <c r="E31" i="19" l="1"/>
  <c r="C36" i="19" l="1"/>
  <c r="E36" i="19" s="1"/>
  <c r="F15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14" i="7" s="1"/>
  <c r="F13" i="2" l="1"/>
  <c r="C9" i="10" s="1"/>
  <c r="C15" i="11" l="1"/>
  <c r="C28" i="8" s="1"/>
  <c r="C14" i="4"/>
  <c r="C26" i="8" s="1"/>
  <c r="C25" i="3"/>
  <c r="C24" i="8" s="1"/>
  <c r="F16" i="7"/>
  <c r="C18" i="8" s="1"/>
  <c r="C19" i="3"/>
  <c r="C23" i="8" s="1"/>
  <c r="C8" i="3"/>
  <c r="C21" i="8" s="1"/>
  <c r="C8" i="4"/>
  <c r="C25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<sst xmlns="http://schemas.openxmlformats.org/spreadsheetml/2006/main" count="379" uniqueCount="199">
  <si>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</si>
  <si>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</si>
  <si>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</si>
  <si>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</si>
  <si>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</si>
  <si>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</si>
  <si>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</si>
  <si>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</si>
  <si>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</si>
  <si>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</si>
  <si>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</si>
  <si>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</si>
  <si>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</si>
  <si>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</si>
  <si>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</si>
  <si>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</si>
  <si>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</si>
  <si>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</si>
  <si>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</si>
  <si>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</si>
  <si>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</si>
  <si>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</si>
  <si>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</si>
  <si>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</si>
  <si>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</si>
  <si>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</si>
  <si>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</si>
  <si>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</si>
  <si>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</si>
  <si>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</si>
  <si>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</si>
  <si>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</si>
  <si>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</si>
  <si>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</si>
  <si>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</si>
  <si>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</si>
  <si>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</si>
  <si>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</si>
  <si>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</si>
  <si>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</si>
  <si>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</si>
  <si>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</si>
  <si>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</si>
  <si>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</si>
  <si>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</si>
  <si>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</si>
  <si>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</si>
  <si>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</si>
  <si>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</si>
  <si>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</si>
  <si>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</si>
  <si>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</si>
  <si>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</si>
  <si>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</si>
  <si>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</si>
  <si>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</si>
  <si>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</si>
  <si>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</si>
  <si>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</si>
  <si>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</si>
  <si>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</si>
  <si>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</si>
  <si>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</si>
  <si>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</si>
  <si>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</si>
  <si>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</si>
  <si>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</si>
  <si>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</si>
  <si>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</si>
  <si>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</si>
  <si>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</si>
  <si>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</si>
  <si>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</si>
  <si>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</si>
  <si>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</si>
  <si>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</si>
  <si>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</si>
  <si>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</si>
  <si>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</si>
  <si>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</si>
  <si>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</si>
  <si>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</si>
  <si>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</si>
  <si>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</si>
  <si>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</si>
  <si>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</si>
  <si>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</si>
  <si>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</si>
  <si>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</si>
  <si>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</si>
  <si>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</si>
  <si>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</si>
  <si>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</si>
  <si>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</si>
  <si>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</si>
  <si>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</si>
  <si>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</si>
  <si>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</si>
  <si>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</si>
  <si>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</si>
  <si>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</si>
  <si>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</si>
  <si>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</si>
  <si>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</si>
  <si>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</si>
  <si>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</si>
  <si>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</si>
  <si>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</si>
  <si>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</si>
  <si>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</si>
  <si>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</si>
  <si>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</si>
  <si>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</si>
  <si>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</si>
  <si>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</si>
  <si>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</si>
  <si>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</si>
  <si>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</si>
  <si>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</si>
  <si>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</si>
  <si>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</si>
  <si>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</si>
  <si>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</si>
  <si>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</si>
  <si>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</si>
  <si>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</si>
  <si>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</si>
  <si>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</si>
  <si>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</si>
  <si>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</si>
  <si>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</si>
  <si>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</si>
  <si>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</si>
  <si>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</si>
  <si>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</si>
  <si>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</si>
  <si>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</si>
  <si>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</si>
  <si>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</si>
  <si>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</si>
  <si>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</si>
  <si>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</si>
  <si>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</si>
  <si>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</si>
  <si>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</si>
  <si>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</si>
  <si>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</si>
  <si>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</si>
  <si>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</si>
  <si>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</si>
  <si>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</si>
  <si>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</si>
  <si>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</si>
  <si>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</si>
  <si>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</si>
  <si>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</si>
  <si>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</si>
  <si>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</si>
  <si>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</si>
  <si>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</si>
  <si>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</si>
  <si>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</si>
  <si>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</si>
  <si>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</si>
  <si>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</si>
  <si>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</si>
  <si>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</si>
  <si>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</si>
  <si>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</si>
  <si>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</si>
  <si>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</si>
  <si>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</si>
  <si>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</si>
  <si>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</si>
  <si>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</si>
  <si>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</si>
  <si>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</si>
  <si>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</si>
  <si>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</si>
  <si>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</si>
  <si>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</si>
  <si>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</si>
  <si>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</si>
  <si>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Administrationbygninger</t>
  </si>
  <si>
    <t>2014</t>
  </si>
  <si>
    <t>75</t>
  </si>
  <si>
    <t>Boring (inkl. etablering, forerør, filter og prøvepumpning)</t>
  </si>
  <si>
    <t>30</t>
  </si>
  <si>
    <t>25</t>
  </si>
  <si>
    <t>Ø110 mm &lt; Ledningsnet ≤ Ø 250 mm</t>
  </si>
  <si>
    <t>Stophaner</t>
  </si>
  <si>
    <t>2015</t>
  </si>
  <si>
    <t>Ø 50mm &lt; Ledningsnet ≤ Ø110 mm</t>
  </si>
  <si>
    <t>Plæneklipper</t>
  </si>
  <si>
    <t>IT-løsninger</t>
  </si>
  <si>
    <t>Thetys</t>
  </si>
  <si>
    <t>Hjemmeside</t>
  </si>
  <si>
    <t>Farsø Vandværk IS</t>
  </si>
  <si>
    <t>V046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</si>
</sst>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Farsø Vandværk IS</v>
      </c>
      <c r="B1" s="56"/>
      <c r="C1" s="56"/>
      <c r="D1" s="56"/>
      <c r="E1" s="56"/>
    </row>
    <row r="2" spans="1:5" x14ac:dyDescent="0.25">
      <c r="A2" s="220" t="str">
        <f>'1. Forside'!A2</f>
        <v>V046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Farsø Vandværk IS</v>
      </c>
      <c r="B1" s="26"/>
      <c r="C1" s="26"/>
      <c r="D1" s="26"/>
      <c r="E1" s="26"/>
    </row>
    <row r="2" spans="1:5" x14ac:dyDescent="0.25">
      <c r="A2" s="221" t="str">
        <f>'1. Forside'!A2</f>
        <v>V046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11000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-11000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-19434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-50000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30566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Farsø Vandværk IS</v>
      </c>
      <c r="B1" s="26"/>
      <c r="C1" s="26"/>
      <c r="D1" s="26"/>
      <c r="E1" s="26"/>
    </row>
    <row r="2" spans="1:5" x14ac:dyDescent="0.25">
      <c r="A2" s="221" t="str">
        <f>'1. Forside'!A2</f>
        <v>V046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-11515221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-5724661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-5790560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-1158112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Farsø Vandværk IS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2096732.8839244442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930882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189022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-6271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70667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1184300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98810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98810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-776138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-776138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506972</v>
      </c>
      <c r="D27" s="79" t="s">
        <v>0</v>
      </c>
      <c r="E27" s="10">
        <f>IF(C27&lt;0,0,-C27)</f>
        <v>-506972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2092491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2092491</v>
      </c>
      <c r="D36" s="79" t="s">
        <v>0</v>
      </c>
      <c r="E36" s="10">
        <f>-C36</f>
        <v>-2092491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-502730.11607555579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Farsø Vandværk IS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V046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72149</v>
      </c>
      <c r="F7" s="222" t="s">
        <v>0</v>
      </c>
      <c r="G7" s="223">
        <v>86242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72149</v>
      </c>
      <c r="F11" s="226" t="s">
        <v>0</v>
      </c>
      <c r="G11" s="55">
        <f>E11+G7-G8-G9</f>
        <v>158391</v>
      </c>
      <c r="H11" s="226" t="s">
        <v>0</v>
      </c>
      <c r="I11" s="55">
        <f>G11+I7-I8-I9</f>
        <v>158391</v>
      </c>
      <c r="J11" s="226" t="s">
        <v>0</v>
      </c>
      <c r="K11" s="55">
        <f>K7-K8-K9+K10+I11</f>
        <v>158391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Farsø Vandværk IS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882749.39674231596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-3354.4477076208004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879394.94903469516</v>
      </c>
      <c r="D13" s="79" t="s">
        <v>0</v>
      </c>
      <c r="E13" s="6">
        <f>C13</f>
        <v>879394.94903469516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749080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investeringer'!F15</f>
        <v>261354.45333333331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6467.986666666664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investeringer'!F16</f>
        <v>32399.999999999996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1049302.44</v>
      </c>
      <c r="D19" s="79" t="s">
        <v>0</v>
      </c>
      <c r="E19" s="8">
        <f>C19</f>
        <v>1049302.44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1250000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35400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2972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-11000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30566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1340938</v>
      </c>
      <c r="D29" s="79" t="s">
        <v>0</v>
      </c>
      <c r="E29" s="6">
        <f>C29</f>
        <v>1340938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-1158112</v>
      </c>
      <c r="D31" s="79" t="s">
        <v>0</v>
      </c>
      <c r="E31" s="10">
        <f>C31</f>
        <v>-1158112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-502730.11607555579</v>
      </c>
      <c r="D33" s="79" t="s">
        <v>0</v>
      </c>
      <c r="E33" s="12">
        <f>C33</f>
        <v>-502730.11607555579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1608793.2729591392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189359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8.4959958225335956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1.8947780298752064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Farsø Vandværk IS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V046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882749.39674231596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882749.39674231596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882749.39674231596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-3354.4477076208004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Farsø Vandværk IS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852559.36737372878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879394.94903469516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882749.39674231596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Farsø Vandværk IS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28456258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749080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749080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Farsø Vandværk IS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19991</v>
      </c>
      <c r="F8" s="34">
        <f t="shared" ref="F8" si="0">E8/D8</f>
        <v>266.54666666666668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424762</v>
      </c>
      <c r="F9" s="34">
        <f t="shared" ref="F9:F12" si="1">E9/D9</f>
        <v>14158.733333333334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184</v>
      </c>
      <c r="D10" s="31" t="s">
        <v>187</v>
      </c>
      <c r="E10" s="32">
        <v>15234</v>
      </c>
      <c r="F10" s="34">
        <f t="shared" si="1"/>
        <v>507.8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 t="s">
        <v>184</v>
      </c>
      <c r="D11" s="31" t="s">
        <v>188</v>
      </c>
      <c r="E11" s="32">
        <v>71965</v>
      </c>
      <c r="F11" s="34">
        <f t="shared" si="1"/>
        <v>2878.6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184</v>
      </c>
      <c r="D12" s="31" t="s">
        <v>185</v>
      </c>
      <c r="E12" s="32">
        <v>244186</v>
      </c>
      <c r="F12" s="34">
        <f t="shared" si="1"/>
        <v>3255.8133333333335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21067.493333333332</v>
      </c>
      <c r="G13" s="37" t="s">
        <v>0</v>
      </c>
      <c r="H13" s="26"/>
    </row>
    <row r="14" spans="1:8" s="148" customFormat="1" x14ac:dyDescent="0.25">
      <c r="A14" s="26"/>
      <c r="B14" s="107" t="s">
        <v>133</v>
      </c>
      <c r="C14" s="159"/>
      <c r="D14" s="159"/>
      <c r="E14" s="159"/>
      <c r="F14" s="66">
        <v>240286.96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261354.45333333331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Farsø Vandværk IS</v>
      </c>
      <c r="B1" s="162"/>
      <c r="C1" s="162"/>
      <c r="D1" s="162"/>
      <c r="E1" s="162"/>
    </row>
    <row r="2" spans="1:5" x14ac:dyDescent="0.25">
      <c r="A2" s="1" t="str">
        <f>'1. Forside'!A2</f>
        <v>V046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35667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investeringer'!F13</f>
        <v>21067.493333333332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6467.986666666664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Farsø Vandværk IS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190</v>
      </c>
      <c r="C8" s="30" t="s">
        <v>191</v>
      </c>
      <c r="D8" s="31">
        <v>75</v>
      </c>
      <c r="E8" s="32">
        <v>200000</v>
      </c>
      <c r="F8" s="45">
        <f>E8/D8</f>
        <v>2666.6666666666665</v>
      </c>
      <c r="G8" s="35" t="s">
        <v>0</v>
      </c>
      <c r="H8" s="26"/>
    </row>
    <row r="9" spans="1:8" s="148" customFormat="1" x14ac:dyDescent="0.25">
      <c r="A9" s="26"/>
      <c r="B9" s="29" t="s">
        <v>196</v>
      </c>
      <c r="C9" s="30" t="s">
        <v>191</v>
      </c>
      <c r="D9" s="31">
        <v>5</v>
      </c>
      <c r="E9" s="32">
        <v>30000</v>
      </c>
      <c r="F9" s="45">
        <f t="shared" ref="F9:F13" si="0">E9/D9</f>
        <v>6000</v>
      </c>
      <c r="G9" s="35" t="s">
        <v>0</v>
      </c>
      <c r="H9" s="26"/>
    </row>
    <row r="10" spans="1:8" s="148" customFormat="1" x14ac:dyDescent="0.25">
      <c r="A10" s="26"/>
      <c r="B10" s="29" t="s">
        <v>195</v>
      </c>
      <c r="C10" s="30" t="s">
        <v>191</v>
      </c>
      <c r="D10" s="31">
        <v>5</v>
      </c>
      <c r="E10" s="32">
        <v>20000</v>
      </c>
      <c r="F10" s="45">
        <f t="shared" si="0"/>
        <v>4000</v>
      </c>
      <c r="G10" s="35" t="s">
        <v>0</v>
      </c>
      <c r="H10" s="26"/>
    </row>
    <row r="11" spans="1:8" s="148" customFormat="1" x14ac:dyDescent="0.25">
      <c r="A11" s="26"/>
      <c r="B11" s="29" t="s">
        <v>194</v>
      </c>
      <c r="C11" s="30" t="s">
        <v>191</v>
      </c>
      <c r="D11" s="31">
        <v>5</v>
      </c>
      <c r="E11" s="32">
        <v>50000</v>
      </c>
      <c r="F11" s="45">
        <f t="shared" si="0"/>
        <v>10000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 t="s">
        <v>191</v>
      </c>
      <c r="D12" s="31">
        <v>5</v>
      </c>
      <c r="E12" s="32">
        <v>20000</v>
      </c>
      <c r="F12" s="45">
        <f t="shared" si="0"/>
        <v>4000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191</v>
      </c>
      <c r="D13" s="31" t="s">
        <v>185</v>
      </c>
      <c r="E13" s="32">
        <v>430000</v>
      </c>
      <c r="F13" s="45">
        <f t="shared" si="0"/>
        <v>5733.333333333333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32399.999999999996</v>
      </c>
      <c r="G14" s="47" t="s">
        <v>0</v>
      </c>
      <c r="H14" s="26"/>
    </row>
    <row r="15" spans="1:8" s="148" customFormat="1" x14ac:dyDescent="0.25">
      <c r="A15" s="26"/>
      <c r="B15" s="107" t="s">
        <v>131</v>
      </c>
      <c r="C15" s="168"/>
      <c r="D15" s="169"/>
      <c r="E15" s="170"/>
      <c r="F15" s="46">
        <f>SUMIF(C8:C13,"2016",F8:F13)</f>
        <v>0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32399.999999999996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Farsø Vandværk IS</v>
      </c>
      <c r="B1" s="56"/>
      <c r="C1" s="56"/>
      <c r="D1" s="176"/>
      <c r="E1" s="56"/>
    </row>
    <row r="2" spans="1:5" x14ac:dyDescent="0.25">
      <c r="A2" s="220" t="str">
        <f>'1. Forside'!A2</f>
        <v>V046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1250000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1250000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141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15400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20000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35400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142</v>
      </c>
      <c r="C22" s="265"/>
      <c r="D22" s="266"/>
      <c r="E22" s="56"/>
    </row>
    <row r="23" spans="1:5" x14ac:dyDescent="0.25">
      <c r="A23" s="56"/>
      <c r="B23" s="108" t="s">
        <v>143</v>
      </c>
      <c r="C23" s="19">
        <v>1301972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1299000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2972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2015-08-24T19:20:37Z</dcterms:modified>
</cp:coreProperties>
</file>