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11" i="2" l="1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8" i="7" l="1"/>
  <c r="F26" i="7"/>
  <c r="F9" i="2" l="1"/>
  <c r="F10" i="2"/>
  <c r="F12" i="2"/>
  <c r="F13" i="2"/>
  <c r="C9" i="12" l="1"/>
  <c r="C11" i="12" s="1"/>
  <c r="C31" i="8" s="1"/>
  <c r="E31" i="8" s="1"/>
  <c r="F8" i="2" l="1"/>
  <c r="F8" i="7"/>
  <c r="F27" i="7" s="1"/>
  <c r="F14" i="2" l="1"/>
  <c r="C9" i="10" s="1"/>
  <c r="C15" i="11" l="1"/>
  <c r="C28" i="8" s="1"/>
  <c r="C14" i="4"/>
  <c r="C26" i="8" s="1"/>
  <c r="C26" i="3"/>
  <c r="C24" i="8" s="1"/>
  <c r="F29" i="7"/>
  <c r="C18" i="8" s="1"/>
  <c r="C20" i="3"/>
  <c r="C23" i="8" s="1"/>
  <c r="C9" i="3"/>
  <c r="C21" i="8" s="1"/>
  <c r="C8" i="4"/>
  <c r="C25" i="8" s="1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<sst xmlns="http://schemas.openxmlformats.org/spreadsheetml/2006/main" count="442" uniqueCount="208">
  <si>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</si>
  <si>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</si>
  <si>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</si>
  <si>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</si>
  <si>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</si>
  <si>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</si>
  <si>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</si>
  <si>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</si>
  <si>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</si>
  <si>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</si>
  <si>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</si>
  <si>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</si>
  <si>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</si>
  <si>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</si>
  <si>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</si>
  <si>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</si>
  <si>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</si>
  <si>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</si>
  <si>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</si>
  <si>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</si>
  <si>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</si>
  <si>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</si>
  <si>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</si>
  <si>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</si>
  <si>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</si>
  <si>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</si>
  <si>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</si>
  <si>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</si>
  <si>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</si>
  <si>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</si>
  <si>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</si>
  <si>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</si>
  <si>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</si>
  <si>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</si>
  <si>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</si>
  <si>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</si>
  <si>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</si>
  <si>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</si>
  <si>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</si>
  <si>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</si>
  <si>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</si>
  <si>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</si>
  <si>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</si>
  <si>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</si>
  <si>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</si>
  <si>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</si>
  <si>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</si>
  <si>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</si>
  <si>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</si>
  <si>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</si>
  <si>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</si>
  <si>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</si>
  <si>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</si>
  <si>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</si>
  <si>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</si>
  <si>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</si>
  <si>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</si>
  <si>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</si>
  <si>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</si>
  <si>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</si>
  <si>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</si>
  <si>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</si>
  <si>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</si>
  <si>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</si>
  <si>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</si>
  <si>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</si>
  <si>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</si>
  <si>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</si>
  <si>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</si>
  <si>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</si>
  <si>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</si>
  <si>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</si>
  <si>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</si>
  <si>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</si>
  <si>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</si>
  <si>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</si>
  <si>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</si>
  <si>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</si>
  <si>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</si>
  <si>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</si>
  <si>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</si>
  <si>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</si>
  <si>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</si>
  <si>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</si>
  <si>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</si>
  <si>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</si>
  <si>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</si>
  <si>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</si>
  <si>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</si>
  <si>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</si>
  <si>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</si>
  <si>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</si>
  <si>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</si>
  <si>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</si>
  <si>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</si>
  <si>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</si>
  <si>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</si>
  <si>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</si>
  <si>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</si>
  <si>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</si>
  <si>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</si>
  <si>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</si>
  <si>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</si>
  <si>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</si>
  <si>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</si>
  <si>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</si>
  <si>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</si>
  <si>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</si>
  <si>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</si>
  <si>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</si>
  <si>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</si>
  <si>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</si>
  <si>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</si>
  <si>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</si>
  <si>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</si>
  <si>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</si>
  <si>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</si>
  <si>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</si>
  <si>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</si>
  <si>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</si>
  <si>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</si>
  <si>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</si>
  <si>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</si>
  <si>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</si>
  <si>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</si>
  <si>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</si>
  <si>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</si>
  <si>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</si>
  <si>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</si>
  <si>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</si>
  <si>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</si>
  <si>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</si>
  <si>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</si>
  <si>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</si>
  <si>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</si>
  <si>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</si>
  <si>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</si>
  <si>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</si>
  <si>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</si>
  <si>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</si>
  <si>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</si>
  <si>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</si>
  <si>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</si>
  <si>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</si>
  <si>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</si>
  <si>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</si>
  <si>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</si>
  <si>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</si>
  <si>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</si>
  <si>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</si>
  <si>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</si>
  <si>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</si>
  <si>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</si>
  <si>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</si>
  <si>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</si>
  <si>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</si>
  <si>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</si>
  <si>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</si>
  <si>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</si>
  <si>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</si>
  <si>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</si>
  <si>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</si>
  <si>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</si>
  <si>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</si>
  <si>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</si>
  <si>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</si>
  <si>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</si>
  <si>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</si>
  <si>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</si>
  <si>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</si>
  <si>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</si>
  <si>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</si>
  <si>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</si>
  <si>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</si>
  <si>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</si>
  <si>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</si>
  <si>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</si>
  <si>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</si>
  <si>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</si>
  <si>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</si>
  <si>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</si>
  <si>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Beluftningsanlæg, ika-beluftning, Mek./EL</t>
  </si>
  <si>
    <t>2014</t>
  </si>
  <si>
    <t>25</t>
  </si>
  <si>
    <t>Ø 50mm &lt; Ledningsnet ≤ Ø110 mm</t>
  </si>
  <si>
    <t>75</t>
  </si>
  <si>
    <t>Pumpestation (inkl. evt. hydrofor)/trykforøger, SRO</t>
  </si>
  <si>
    <t>10</t>
  </si>
  <si>
    <t>Ejendomsskatter</t>
  </si>
  <si>
    <t>SRO-brønd/kvarterbrønd/sektionsbrønd, Konstruktioner</t>
  </si>
  <si>
    <t>2015</t>
  </si>
  <si>
    <t>50</t>
  </si>
  <si>
    <t>SRO-brønd/kvarterbrønd/sektionsbrønd, SRO</t>
  </si>
  <si>
    <t>SRO anlæg</t>
  </si>
  <si>
    <t xml:space="preserve">Afregningsmålere, mekaniske </t>
  </si>
  <si>
    <t>8</t>
  </si>
  <si>
    <t>Beluftningsanlæg, bundbeluftbning, Kontruktioner</t>
  </si>
  <si>
    <t>20</t>
  </si>
  <si>
    <t>Boring (inkl. etablering, forerør, filter og prøvepumpning)</t>
  </si>
  <si>
    <t>Udpumpningsanlæg, rentvandspumper på vandværk</t>
  </si>
  <si>
    <t>Ledningsnet ≤ Ø50 mm</t>
  </si>
  <si>
    <t>2016</t>
  </si>
  <si>
    <t>Pumpestation (inkl. evt. hydrofor)/trykforøger, Konstruktioner</t>
  </si>
  <si>
    <t>Pumpestation (inkl. evt. hydrofor)/trykforøger, Mek./EL</t>
  </si>
  <si>
    <t>FFV Vand AS</t>
  </si>
  <si>
    <t>V050</t>
  </si>
  <si>
    <t>Tillæg for gennemførte investeringer i 2010-2014</t>
  </si>
  <si>
    <t xml:space="preserve">Afgift for ledningsført vand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</si>
</sst>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FFV Vand AS</v>
      </c>
      <c r="B1" s="56"/>
      <c r="C1" s="56"/>
      <c r="D1" s="56"/>
      <c r="E1" s="56"/>
    </row>
    <row r="2" spans="1:5" x14ac:dyDescent="0.25">
      <c r="A2" s="220" t="str">
        <f>'1. Forside'!A2</f>
        <v>V050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FFV Vand AS</v>
      </c>
      <c r="B1" s="26"/>
      <c r="C1" s="26"/>
      <c r="D1" s="26"/>
      <c r="E1" s="26"/>
    </row>
    <row r="2" spans="1:5" x14ac:dyDescent="0.25">
      <c r="A2" s="221" t="str">
        <f>'1. Forside'!A2</f>
        <v>V050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32000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32000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28680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46000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-17320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FFV Vand AS</v>
      </c>
      <c r="B1" s="26"/>
      <c r="C1" s="26"/>
      <c r="D1" s="26"/>
      <c r="E1" s="26"/>
    </row>
    <row r="2" spans="1:5" x14ac:dyDescent="0.25">
      <c r="A2" s="221" t="str">
        <f>'1. Forside'!A2</f>
        <v>V050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2189858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1671382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518476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518476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FFV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13864386.241642069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3371008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359010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9643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121000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3860661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116251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20000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136251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-3155492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-124736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-3280228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716684</v>
      </c>
      <c r="D27" s="79" t="s">
        <v>0</v>
      </c>
      <c r="E27" s="10">
        <f>IF(C27&lt;0,0,-C27)</f>
        <v>-716684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13188212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13188212</v>
      </c>
      <c r="D36" s="79" t="s">
        <v>0</v>
      </c>
      <c r="E36" s="10">
        <f>-C36</f>
        <v>-13188212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-40509.758357930928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FFV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V050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106286</v>
      </c>
      <c r="F7" s="222" t="s">
        <v>0</v>
      </c>
      <c r="G7" s="223">
        <v>537265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106286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537265</v>
      </c>
      <c r="H11" s="226" t="s">
        <v>0</v>
      </c>
      <c r="I11" s="55">
        <f>G11+I7-I8-I9</f>
        <v>537265</v>
      </c>
      <c r="J11" s="226" t="s">
        <v>0</v>
      </c>
      <c r="K11" s="55">
        <f>K7-K8-K9+K10+I11</f>
        <v>537265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FFV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5786382.0897721574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-21988.251941134196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-289319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5475074.8378310231</v>
      </c>
      <c r="D13" s="79" t="s">
        <v>0</v>
      </c>
      <c r="E13" s="6">
        <f>C13</f>
        <v>5475074.8378310231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3217884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206</v>
      </c>
      <c r="C16" s="14">
        <f>'6. Gennemførte investeringer'!F16</f>
        <v>492075.97520000004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-22965.022933333341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investeringer'!F29</f>
        <v>192000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3878994.952266667</v>
      </c>
      <c r="D19" s="79" t="s">
        <v>0</v>
      </c>
      <c r="E19" s="8">
        <f>C19</f>
        <v>3878994.952266667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62000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3893000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63000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139447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32000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-17320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4172127</v>
      </c>
      <c r="D29" s="79" t="s">
        <v>0</v>
      </c>
      <c r="E29" s="6">
        <f>C29</f>
        <v>4172127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518476</v>
      </c>
      <c r="D31" s="79" t="s">
        <v>0</v>
      </c>
      <c r="E31" s="10">
        <f>C31</f>
        <v>518476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-40509.758357930928</v>
      </c>
      <c r="D33" s="79" t="s">
        <v>0</v>
      </c>
      <c r="E33" s="12">
        <f>C33</f>
        <v>-40509.758357930928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14004163.03173976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698249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20.056116130119428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14.480741156435254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FFV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5786382.0897721574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5786382.0897721574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5786382.0897721574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-21988.251941134196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FFV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2984037.2436955017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5764393.8378310231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5786382.0897721574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1915292.4717145842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289319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FFV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133987093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3217884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3217884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8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FFV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198321.69</v>
      </c>
      <c r="F8" s="34">
        <f t="shared" ref="F8:F13" si="0">E8/D8</f>
        <v>7932.8676000000005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118495.32</v>
      </c>
      <c r="F9" s="34">
        <f t="shared" si="0"/>
        <v>1579.9376000000002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182</v>
      </c>
      <c r="D10" s="31" t="s">
        <v>185</v>
      </c>
      <c r="E10" s="32">
        <v>2167081.31</v>
      </c>
      <c r="F10" s="34">
        <f t="shared" si="0"/>
        <v>28894.417466666666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 t="s">
        <v>182</v>
      </c>
      <c r="D11" s="31" t="s">
        <v>185</v>
      </c>
      <c r="E11" s="32">
        <v>520626.54</v>
      </c>
      <c r="F11" s="34">
        <f t="shared" ref="F11" si="1">E11/D11</f>
        <v>6941.6871999999994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182</v>
      </c>
      <c r="D12" s="31" t="s">
        <v>187</v>
      </c>
      <c r="E12" s="32">
        <v>63330.96</v>
      </c>
      <c r="F12" s="34">
        <f t="shared" si="0"/>
        <v>6333.0959999999995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 t="s">
        <v>182</v>
      </c>
      <c r="D13" s="31" t="s">
        <v>185</v>
      </c>
      <c r="E13" s="32">
        <v>87636.2</v>
      </c>
      <c r="F13" s="34">
        <f t="shared" si="0"/>
        <v>1168.4826666666665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52850.48853333333</v>
      </c>
      <c r="G14" s="37" t="s">
        <v>0</v>
      </c>
      <c r="H14" s="26"/>
    </row>
    <row r="15" spans="1:8" s="148" customFormat="1" x14ac:dyDescent="0.25">
      <c r="A15" s="26"/>
      <c r="B15" s="107" t="s">
        <v>132</v>
      </c>
      <c r="C15" s="159"/>
      <c r="D15" s="159"/>
      <c r="E15" s="159"/>
      <c r="F15" s="66">
        <v>439225.48666666669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492075.97520000004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FFV Vand AS</v>
      </c>
      <c r="B1" s="162"/>
      <c r="C1" s="162"/>
      <c r="D1" s="162"/>
      <c r="E1" s="162"/>
    </row>
    <row r="2" spans="1:5" x14ac:dyDescent="0.25">
      <c r="A2" s="1" t="str">
        <f>'1. Forside'!A2</f>
        <v>V050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73333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55333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investeringer'!F14</f>
        <v>52850.48853333333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-22965.022933333341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FFV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189</v>
      </c>
      <c r="C8" s="30" t="s">
        <v>190</v>
      </c>
      <c r="D8" s="31" t="s">
        <v>191</v>
      </c>
      <c r="E8" s="32">
        <v>75000</v>
      </c>
      <c r="F8" s="45">
        <f>E8/D8</f>
        <v>1500</v>
      </c>
      <c r="G8" s="35" t="s">
        <v>0</v>
      </c>
      <c r="H8" s="26"/>
    </row>
    <row r="9" spans="1:8" s="148" customFormat="1" x14ac:dyDescent="0.25">
      <c r="A9" s="26"/>
      <c r="B9" s="29" t="s">
        <v>192</v>
      </c>
      <c r="C9" s="30" t="s">
        <v>190</v>
      </c>
      <c r="D9" s="31" t="s">
        <v>187</v>
      </c>
      <c r="E9" s="32">
        <v>25000</v>
      </c>
      <c r="F9" s="45">
        <f t="shared" ref="F9:F25" si="0">E9/D9</f>
        <v>2500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 t="s">
        <v>190</v>
      </c>
      <c r="D10" s="31" t="s">
        <v>187</v>
      </c>
      <c r="E10" s="32">
        <v>150000</v>
      </c>
      <c r="F10" s="45">
        <f t="shared" si="0"/>
        <v>15000</v>
      </c>
      <c r="G10" s="35" t="s">
        <v>0</v>
      </c>
      <c r="H10" s="26"/>
    </row>
    <row r="11" spans="1:8" s="148" customFormat="1" x14ac:dyDescent="0.25">
      <c r="A11" s="26"/>
      <c r="B11" s="29" t="s">
        <v>194</v>
      </c>
      <c r="C11" s="30" t="s">
        <v>190</v>
      </c>
      <c r="D11" s="31" t="s">
        <v>195</v>
      </c>
      <c r="E11" s="32">
        <v>180000</v>
      </c>
      <c r="F11" s="45">
        <f t="shared" si="0"/>
        <v>22500</v>
      </c>
      <c r="G11" s="35" t="s">
        <v>0</v>
      </c>
      <c r="H11" s="26"/>
    </row>
    <row r="12" spans="1:8" s="148" customFormat="1" x14ac:dyDescent="0.25">
      <c r="A12" s="26"/>
      <c r="B12" s="29" t="s">
        <v>196</v>
      </c>
      <c r="C12" s="30" t="s">
        <v>190</v>
      </c>
      <c r="D12" s="31" t="s">
        <v>197</v>
      </c>
      <c r="E12" s="32">
        <v>200000</v>
      </c>
      <c r="F12" s="45">
        <f t="shared" si="0"/>
        <v>10000</v>
      </c>
      <c r="G12" s="35" t="s">
        <v>0</v>
      </c>
      <c r="H12" s="26"/>
    </row>
    <row r="13" spans="1:8" s="148" customFormat="1" x14ac:dyDescent="0.25">
      <c r="A13" s="26"/>
      <c r="B13" s="29" t="s">
        <v>198</v>
      </c>
      <c r="C13" s="30" t="s">
        <v>190</v>
      </c>
      <c r="D13" s="31" t="s">
        <v>183</v>
      </c>
      <c r="E13" s="32">
        <v>200000</v>
      </c>
      <c r="F13" s="45">
        <f t="shared" si="0"/>
        <v>8000</v>
      </c>
      <c r="G13" s="35" t="s">
        <v>0</v>
      </c>
      <c r="H13" s="26"/>
    </row>
    <row r="14" spans="1:8" s="148" customFormat="1" x14ac:dyDescent="0.25">
      <c r="A14" s="26"/>
      <c r="B14" s="29" t="s">
        <v>199</v>
      </c>
      <c r="C14" s="30" t="s">
        <v>190</v>
      </c>
      <c r="D14" s="31" t="s">
        <v>183</v>
      </c>
      <c r="E14" s="32">
        <v>225000</v>
      </c>
      <c r="F14" s="45">
        <f t="shared" si="0"/>
        <v>9000</v>
      </c>
      <c r="G14" s="35" t="s">
        <v>0</v>
      </c>
      <c r="H14" s="26"/>
    </row>
    <row r="15" spans="1:8" s="148" customFormat="1" x14ac:dyDescent="0.25">
      <c r="A15" s="26"/>
      <c r="B15" s="29" t="s">
        <v>184</v>
      </c>
      <c r="C15" s="30" t="s">
        <v>190</v>
      </c>
      <c r="D15" s="31" t="s">
        <v>185</v>
      </c>
      <c r="E15" s="32">
        <v>2700000</v>
      </c>
      <c r="F15" s="45">
        <f t="shared" si="0"/>
        <v>36000</v>
      </c>
      <c r="G15" s="35" t="s">
        <v>0</v>
      </c>
      <c r="H15" s="26"/>
    </row>
    <row r="16" spans="1:8" s="148" customFormat="1" x14ac:dyDescent="0.25">
      <c r="A16" s="26"/>
      <c r="B16" s="29" t="s">
        <v>200</v>
      </c>
      <c r="C16" s="30" t="s">
        <v>190</v>
      </c>
      <c r="D16" s="31" t="s">
        <v>185</v>
      </c>
      <c r="E16" s="32">
        <v>400000</v>
      </c>
      <c r="F16" s="45">
        <f t="shared" si="0"/>
        <v>5333.333333333333</v>
      </c>
      <c r="G16" s="35" t="s">
        <v>0</v>
      </c>
      <c r="H16" s="26"/>
    </row>
    <row r="17" spans="1:8" s="148" customFormat="1" x14ac:dyDescent="0.25">
      <c r="A17" s="26"/>
      <c r="B17" s="29" t="s">
        <v>189</v>
      </c>
      <c r="C17" s="30" t="s">
        <v>201</v>
      </c>
      <c r="D17" s="31" t="s">
        <v>191</v>
      </c>
      <c r="E17" s="32">
        <v>75000</v>
      </c>
      <c r="F17" s="45">
        <f t="shared" si="0"/>
        <v>1500</v>
      </c>
      <c r="G17" s="35" t="s">
        <v>0</v>
      </c>
      <c r="H17" s="26"/>
    </row>
    <row r="18" spans="1:8" s="148" customFormat="1" x14ac:dyDescent="0.25">
      <c r="A18" s="26"/>
      <c r="B18" s="29" t="s">
        <v>192</v>
      </c>
      <c r="C18" s="30" t="s">
        <v>201</v>
      </c>
      <c r="D18" s="31" t="s">
        <v>187</v>
      </c>
      <c r="E18" s="32">
        <v>25000</v>
      </c>
      <c r="F18" s="45">
        <f t="shared" si="0"/>
        <v>2500</v>
      </c>
      <c r="G18" s="35" t="s">
        <v>0</v>
      </c>
      <c r="H18" s="26"/>
    </row>
    <row r="19" spans="1:8" s="148" customFormat="1" x14ac:dyDescent="0.25">
      <c r="A19" s="26"/>
      <c r="B19" s="29" t="s">
        <v>193</v>
      </c>
      <c r="C19" s="30" t="s">
        <v>201</v>
      </c>
      <c r="D19" s="31" t="s">
        <v>187</v>
      </c>
      <c r="E19" s="32">
        <v>100000</v>
      </c>
      <c r="F19" s="45">
        <f t="shared" si="0"/>
        <v>10000</v>
      </c>
      <c r="G19" s="35" t="s">
        <v>0</v>
      </c>
      <c r="H19" s="26"/>
    </row>
    <row r="20" spans="1:8" s="148" customFormat="1" x14ac:dyDescent="0.25">
      <c r="A20" s="26"/>
      <c r="B20" s="29" t="s">
        <v>202</v>
      </c>
      <c r="C20" s="30" t="s">
        <v>201</v>
      </c>
      <c r="D20" s="31" t="s">
        <v>191</v>
      </c>
      <c r="E20" s="32">
        <v>100000</v>
      </c>
      <c r="F20" s="45">
        <f t="shared" si="0"/>
        <v>2000</v>
      </c>
      <c r="G20" s="35" t="s">
        <v>0</v>
      </c>
      <c r="H20" s="26"/>
    </row>
    <row r="21" spans="1:8" s="148" customFormat="1" x14ac:dyDescent="0.25">
      <c r="A21" s="26"/>
      <c r="B21" s="29" t="s">
        <v>203</v>
      </c>
      <c r="C21" s="30" t="s">
        <v>201</v>
      </c>
      <c r="D21" s="31" t="s">
        <v>183</v>
      </c>
      <c r="E21" s="32">
        <v>75000</v>
      </c>
      <c r="F21" s="45">
        <f t="shared" si="0"/>
        <v>3000</v>
      </c>
      <c r="G21" s="35" t="s">
        <v>0</v>
      </c>
      <c r="H21" s="26"/>
    </row>
    <row r="22" spans="1:8" s="148" customFormat="1" x14ac:dyDescent="0.25">
      <c r="A22" s="26"/>
      <c r="B22" s="29" t="s">
        <v>192</v>
      </c>
      <c r="C22" s="30" t="s">
        <v>201</v>
      </c>
      <c r="D22" s="31" t="s">
        <v>187</v>
      </c>
      <c r="E22" s="32">
        <v>25000</v>
      </c>
      <c r="F22" s="45">
        <f t="shared" si="0"/>
        <v>2500</v>
      </c>
      <c r="G22" s="35" t="s">
        <v>0</v>
      </c>
      <c r="H22" s="26"/>
    </row>
    <row r="23" spans="1:8" s="148" customFormat="1" x14ac:dyDescent="0.25">
      <c r="A23" s="26"/>
      <c r="B23" s="29" t="s">
        <v>198</v>
      </c>
      <c r="C23" s="30" t="s">
        <v>201</v>
      </c>
      <c r="D23" s="31" t="s">
        <v>183</v>
      </c>
      <c r="E23" s="32">
        <v>400000</v>
      </c>
      <c r="F23" s="45">
        <f t="shared" si="0"/>
        <v>16000</v>
      </c>
      <c r="G23" s="35" t="s">
        <v>0</v>
      </c>
      <c r="H23" s="26"/>
    </row>
    <row r="24" spans="1:8" s="148" customFormat="1" x14ac:dyDescent="0.25">
      <c r="A24" s="26"/>
      <c r="B24" s="29" t="s">
        <v>199</v>
      </c>
      <c r="C24" s="30" t="s">
        <v>201</v>
      </c>
      <c r="D24" s="31" t="s">
        <v>183</v>
      </c>
      <c r="E24" s="32">
        <v>150000</v>
      </c>
      <c r="F24" s="45">
        <f t="shared" si="0"/>
        <v>6000</v>
      </c>
      <c r="G24" s="35" t="s">
        <v>0</v>
      </c>
      <c r="H24" s="26"/>
    </row>
    <row r="25" spans="1:8" s="148" customFormat="1" x14ac:dyDescent="0.25">
      <c r="A25" s="26"/>
      <c r="B25" s="29" t="s">
        <v>184</v>
      </c>
      <c r="C25" s="30" t="s">
        <v>201</v>
      </c>
      <c r="D25" s="31" t="s">
        <v>185</v>
      </c>
      <c r="E25" s="32">
        <v>2500000</v>
      </c>
      <c r="F25" s="45">
        <f t="shared" si="0"/>
        <v>33333.333333333336</v>
      </c>
      <c r="G25" s="35" t="s">
        <v>0</v>
      </c>
      <c r="H25" s="26"/>
    </row>
    <row r="26" spans="1:8" s="148" customFormat="1" x14ac:dyDescent="0.25">
      <c r="A26" s="26"/>
      <c r="B26" s="29" t="s">
        <v>200</v>
      </c>
      <c r="C26" s="30" t="s">
        <v>201</v>
      </c>
      <c r="D26" s="31" t="s">
        <v>185</v>
      </c>
      <c r="E26" s="32">
        <v>400000</v>
      </c>
      <c r="F26" s="45">
        <f t="shared" ref="F26" si="1">E26/D26</f>
        <v>5333.333333333333</v>
      </c>
      <c r="G26" s="35" t="s">
        <v>0</v>
      </c>
      <c r="H26" s="26"/>
    </row>
    <row r="27" spans="1:8" s="148" customFormat="1" x14ac:dyDescent="0.25">
      <c r="A27" s="26"/>
      <c r="B27" s="109" t="s">
        <v>72</v>
      </c>
      <c r="C27" s="165"/>
      <c r="D27" s="166"/>
      <c r="E27" s="167"/>
      <c r="F27" s="46">
        <f>SUMIF(C8:C26,"2015",F8:F26)</f>
        <v>109833.33333333333</v>
      </c>
      <c r="G27" s="47" t="s">
        <v>0</v>
      </c>
      <c r="H27" s="26"/>
    </row>
    <row r="28" spans="1:8" s="148" customFormat="1" x14ac:dyDescent="0.25">
      <c r="A28" s="26"/>
      <c r="B28" s="107" t="s">
        <v>130</v>
      </c>
      <c r="C28" s="168"/>
      <c r="D28" s="169"/>
      <c r="E28" s="170"/>
      <c r="F28" s="46">
        <f>SUMIF(C8:C26,"2016",F8:F26)</f>
        <v>82166.666666666672</v>
      </c>
      <c r="G28" s="47" t="s">
        <v>0</v>
      </c>
      <c r="H28" s="26"/>
    </row>
    <row r="29" spans="1:8" s="148" customFormat="1" x14ac:dyDescent="0.25">
      <c r="A29" s="26"/>
      <c r="B29" s="50" t="s">
        <v>36</v>
      </c>
      <c r="C29" s="171"/>
      <c r="D29" s="172"/>
      <c r="E29" s="172"/>
      <c r="F29" s="48">
        <f>F27+F28</f>
        <v>192000</v>
      </c>
      <c r="G29" s="49" t="s">
        <v>0</v>
      </c>
      <c r="H29" s="26"/>
    </row>
    <row r="30" spans="1:8" s="148" customFormat="1" x14ac:dyDescent="0.25">
      <c r="A30" s="26"/>
      <c r="B30" s="26"/>
      <c r="C30" s="164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164"/>
      <c r="D31" s="26"/>
      <c r="E31" s="26"/>
      <c r="F31" s="26"/>
      <c r="G31" s="26"/>
      <c r="H31" s="26"/>
    </row>
    <row r="32" spans="1:8" s="148" customFormat="1" x14ac:dyDescent="0.25">
      <c r="A32" s="26"/>
      <c r="B32" s="26"/>
      <c r="C32" s="164"/>
      <c r="D32" s="26"/>
      <c r="E32" s="26"/>
      <c r="F32" s="173"/>
      <c r="G32" s="173"/>
      <c r="H32" s="26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t="12" hidden="1" customHeight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B14" sqref="B14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FFV Vand AS</v>
      </c>
      <c r="B1" s="56"/>
      <c r="C1" s="56"/>
      <c r="D1" s="176"/>
      <c r="E1" s="56"/>
    </row>
    <row r="2" spans="1:5" x14ac:dyDescent="0.25">
      <c r="A2" s="220" t="str">
        <f>'1. Forside'!A2</f>
        <v>V050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188</v>
      </c>
      <c r="C8" s="51">
        <v>29000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62000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207</v>
      </c>
      <c r="C13" s="180">
        <v>3893000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3893000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52000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11000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63000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4164270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4024823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139447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2015-09-17T15:39:13Z</dcterms:modified>
</cp:coreProperties>
</file>