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65" yWindow="165" windowWidth="13245" windowHeight="1260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33" i="11" l="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F11" i="11"/>
  <c r="F12" i="11"/>
  <c r="F13" i="11"/>
  <c r="F14" i="11"/>
  <c r="F34" i="11"/>
  <c r="F10" i="11"/>
  <c r="F35" i="11" s="1"/>
  <c r="G35" i="12" s="1"/>
  <c r="G13" i="10"/>
  <c r="E15" i="2" s="1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<sst xmlns="http://schemas.openxmlformats.org/spreadsheetml/2006/main" count="258" uniqueCount="126">
  <si>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</si>
  <si>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</si>
  <si>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</si>
  <si>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</si>
  <si>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</si>
  <si>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</si>
  <si>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</si>
  <si>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</si>
  <si>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</si>
  <si>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</si>
  <si>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</si>
  <si>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</si>
  <si>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</si>
  <si>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</si>
  <si>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</si>
  <si>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</si>
  <si>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</si>
  <si>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</si>
  <si>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</si>
  <si>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</si>
  <si>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</si>
  <si>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</si>
  <si>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</si>
  <si>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</si>
  <si>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</si>
  <si>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</si>
  <si>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</si>
  <si>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</si>
  <si>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</si>
  <si>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</si>
  <si>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</si>
  <si>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</si>
  <si>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</si>
  <si>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</si>
  <si>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</si>
  <si>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</si>
  <si>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</si>
  <si>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</si>
  <si>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</si>
  <si>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</si>
  <si>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</si>
  <si>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</si>
  <si>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</si>
  <si>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</si>
  <si>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</si>
  <si>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</si>
  <si>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</si>
  <si>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</si>
  <si>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</si>
  <si>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</si>
  <si>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</si>
  <si>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</si>
  <si>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</si>
  <si>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</si>
  <si>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</si>
  <si>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</si>
  <si>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</si>
  <si>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</si>
  <si>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</si>
  <si>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</si>
  <si>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</si>
  <si>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</si>
  <si>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</si>
  <si>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</si>
  <si>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</si>
  <si>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</si>
  <si>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</si>
  <si>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</si>
  <si>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</si>
  <si>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</si>
  <si>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</si>
  <si>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</si>
  <si>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</si>
  <si>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</si>
  <si>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</si>
  <si>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</si>
  <si>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</si>
  <si>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</si>
  <si>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</si>
  <si>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</si>
  <si>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</si>
  <si>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</si>
  <si>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</si>
  <si>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</si>
  <si>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</si>
  <si>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</si>
  <si>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</si>
  <si>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</si>
  <si>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</si>
  <si>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</si>
  <si>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</si>
  <si>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</si>
  <si>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</si>
  <si>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</si>
  <si>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</si>
  <si>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</si>
  <si>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</si>
  <si>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</si>
  <si>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</si>
  <si>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</si>
  <si>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</si>
  <si>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</si>
  <si>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</si>
  <si>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</si>
  <si>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</si>
  <si>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</si>
  <si>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</si>
  <si>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</si>
  <si>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</si>
  <si>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</si>
  <si>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</si>
  <si>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Ø 200 mm &lt; Ledningsnet ≤ Ø 500 mm </t>
  </si>
  <si>
    <t>Pumpeinstallation Miljøklasse A (100-300 l/s) - Mek/EL</t>
  </si>
  <si>
    <t>Jordbassin Klasse B</t>
  </si>
  <si>
    <t>Ø 500 mm &lt; Ledningsnet ≤ Ø 800 mm</t>
  </si>
  <si>
    <t>Brønde</t>
  </si>
  <si>
    <t>Stik</t>
  </si>
  <si>
    <t>Pumpestationer i brønde (&lt; 6,25 m2), SRO</t>
  </si>
  <si>
    <t>Pumpestationer m. overbygning (&lt; 20 m2), Mek/EL</t>
  </si>
  <si>
    <t>Pumpestationer i underjordiske bygværker (&lt;50 m2), Mek/El</t>
  </si>
  <si>
    <t>Arbejdsplads</t>
  </si>
  <si>
    <t>Køretøjer, personbil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</si>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</sst>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125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108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66718670.305421405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3"/>
      <c r="D10" s="84"/>
      <c r="E10" s="31">
        <f>'Fane 3. Grundlag'!G11</f>
        <v>24386092.383450978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184477.99579645469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527197.04659327352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66006995.263031676</v>
      </c>
      <c r="F13" s="38" t="s">
        <v>4</v>
      </c>
      <c r="G13" s="37">
        <f>E13</f>
        <v>66006995.263031676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107</v>
      </c>
      <c r="C15" s="86"/>
      <c r="D15" s="87"/>
      <c r="E15" s="37">
        <f>'Fane 6. Hist. over el. underdæk'!G13</f>
        <v>-7795732.5</v>
      </c>
      <c r="F15" s="38" t="s">
        <v>4</v>
      </c>
      <c r="G15" s="37">
        <f>E15</f>
        <v>-7795732.5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-1292867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811974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97</v>
      </c>
      <c r="C19" s="80"/>
      <c r="D19" s="81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9" t="s">
        <v>34</v>
      </c>
      <c r="C20" s="80"/>
      <c r="D20" s="81"/>
      <c r="E20" s="31">
        <f>'Fane 8. Korrektion af PL2015'!G29</f>
        <v>58775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9" t="s">
        <v>35</v>
      </c>
      <c r="C21" s="80"/>
      <c r="D21" s="81"/>
      <c r="E21" s="31">
        <f>'Fane 8. Korrektion af PL2015'!G36</f>
        <v>-568219.92000000004</v>
      </c>
      <c r="F21" s="28" t="s">
        <v>4</v>
      </c>
      <c r="G21" s="35"/>
      <c r="H21" s="36"/>
      <c r="I21" s="20"/>
    </row>
    <row r="22" spans="1:9" x14ac:dyDescent="0.25">
      <c r="A22" s="20"/>
      <c r="B22" s="85" t="s">
        <v>36</v>
      </c>
      <c r="C22" s="86"/>
      <c r="D22" s="87"/>
      <c r="E22" s="37">
        <f>SUM(E17:E21)</f>
        <v>-990337.92</v>
      </c>
      <c r="F22" s="38" t="s">
        <v>4</v>
      </c>
      <c r="G22" s="37">
        <f>E22</f>
        <v>-990337.92</v>
      </c>
      <c r="H22" s="38" t="s">
        <v>4</v>
      </c>
      <c r="I22" s="20"/>
    </row>
    <row r="23" spans="1:9" x14ac:dyDescent="0.25">
      <c r="A23" s="20"/>
      <c r="B23" s="75" t="s">
        <v>30</v>
      </c>
      <c r="C23" s="76"/>
      <c r="D23" s="76"/>
      <c r="E23" s="76"/>
      <c r="F23" s="76"/>
      <c r="G23" s="76"/>
      <c r="H23" s="77"/>
      <c r="I23" s="20"/>
    </row>
    <row r="24" spans="1:9" x14ac:dyDescent="0.25">
      <c r="A24" s="20"/>
      <c r="B24" s="85" t="s">
        <v>31</v>
      </c>
      <c r="C24" s="86"/>
      <c r="D24" s="87"/>
      <c r="E24" s="37">
        <f>'Fane 9. Kontrol af PL2015'!G36</f>
        <v>0.1900000125169754</v>
      </c>
      <c r="F24" s="38" t="s">
        <v>4</v>
      </c>
      <c r="G24" s="37">
        <f>E24</f>
        <v>0.1900000125169754</v>
      </c>
      <c r="H24" s="38" t="s">
        <v>4</v>
      </c>
      <c r="I24" s="20"/>
    </row>
    <row r="25" spans="1:9" x14ac:dyDescent="0.25">
      <c r="A25" s="20"/>
      <c r="B25" s="75" t="s">
        <v>37</v>
      </c>
      <c r="C25" s="76"/>
      <c r="D25" s="76"/>
      <c r="E25" s="76"/>
      <c r="F25" s="77"/>
      <c r="G25" s="40">
        <f>G13+G15+G22+G24</f>
        <v>57220925.033031687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39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98</v>
      </c>
      <c r="C9" s="83"/>
      <c r="D9" s="83"/>
      <c r="E9" s="83"/>
      <c r="F9" s="84"/>
      <c r="G9" s="46">
        <v>13024824.541591072</v>
      </c>
      <c r="H9" s="42" t="s">
        <v>4</v>
      </c>
      <c r="I9" s="20"/>
    </row>
    <row r="10" spans="1:9" x14ac:dyDescent="0.25">
      <c r="A10" s="20"/>
      <c r="B10" s="82" t="s">
        <v>99</v>
      </c>
      <c r="C10" s="83"/>
      <c r="D10" s="83"/>
      <c r="E10" s="83"/>
      <c r="F10" s="84"/>
      <c r="G10" s="46">
        <v>29307753.380379353</v>
      </c>
      <c r="H10" s="42" t="s">
        <v>4</v>
      </c>
      <c r="I10" s="20"/>
    </row>
    <row r="11" spans="1:9" x14ac:dyDescent="0.25">
      <c r="A11" s="20"/>
      <c r="B11" s="82" t="s">
        <v>100</v>
      </c>
      <c r="C11" s="83"/>
      <c r="D11" s="83"/>
      <c r="E11" s="83"/>
      <c r="F11" s="84"/>
      <c r="G11" s="46">
        <v>24386092.383450978</v>
      </c>
      <c r="H11" s="42" t="s">
        <v>4</v>
      </c>
      <c r="I11" s="20"/>
    </row>
    <row r="12" spans="1:9" x14ac:dyDescent="0.25">
      <c r="A12" s="20"/>
      <c r="B12" s="75" t="s">
        <v>39</v>
      </c>
      <c r="C12" s="76"/>
      <c r="D12" s="76"/>
      <c r="E12" s="76"/>
      <c r="F12" s="77"/>
      <c r="G12" s="40">
        <f>SUM(G9:G11)</f>
        <v>66718670.305421405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42332577.921970427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0.4357825694822885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184477.99579645469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13024824.541591072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260496.49083182146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29307753.380379353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266700.55576145212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527197.04659327352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-75380171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-44197241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-31182930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f>G11/G12</f>
        <v>-7795732.5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1081116.8</v>
      </c>
      <c r="F10" s="10">
        <f>E10/D10</f>
        <v>14414.890666666668</v>
      </c>
      <c r="G10" s="3" t="s">
        <v>4</v>
      </c>
      <c r="H10" s="1"/>
    </row>
    <row r="11" spans="1:8" x14ac:dyDescent="0.25">
      <c r="A11" s="1"/>
      <c r="B11" s="50" t="s">
        <v>110</v>
      </c>
      <c r="C11" s="47">
        <v>2015</v>
      </c>
      <c r="D11" s="47">
        <v>75</v>
      </c>
      <c r="E11" s="46">
        <v>2066392.71</v>
      </c>
      <c r="F11" s="10">
        <f t="shared" ref="F11:F34" si="0">E11/D11</f>
        <v>27551.9028</v>
      </c>
      <c r="G11" s="3" t="s">
        <v>4</v>
      </c>
      <c r="H11" s="1"/>
    </row>
    <row r="12" spans="1:8" x14ac:dyDescent="0.25">
      <c r="A12" s="1"/>
      <c r="B12" s="50" t="s">
        <v>111</v>
      </c>
      <c r="C12" s="47">
        <v>2015</v>
      </c>
      <c r="D12" s="47">
        <v>75</v>
      </c>
      <c r="E12" s="46">
        <v>1428562.37</v>
      </c>
      <c r="F12" s="10">
        <f t="shared" si="0"/>
        <v>19047.498266666669</v>
      </c>
      <c r="G12" s="3" t="s">
        <v>4</v>
      </c>
      <c r="H12" s="1"/>
    </row>
    <row r="13" spans="1:8" x14ac:dyDescent="0.25">
      <c r="A13" s="1"/>
      <c r="B13" s="50" t="s">
        <v>110</v>
      </c>
      <c r="C13" s="47">
        <v>2015</v>
      </c>
      <c r="D13" s="47">
        <v>75</v>
      </c>
      <c r="E13" s="46">
        <v>220319.85</v>
      </c>
      <c r="F13" s="10">
        <f t="shared" si="0"/>
        <v>2937.598</v>
      </c>
      <c r="G13" s="3" t="s">
        <v>4</v>
      </c>
      <c r="H13" s="1"/>
    </row>
    <row r="14" spans="1:8" x14ac:dyDescent="0.25">
      <c r="A14" s="1"/>
      <c r="B14" s="50" t="s">
        <v>111</v>
      </c>
      <c r="C14" s="47">
        <v>2015</v>
      </c>
      <c r="D14" s="47">
        <v>75</v>
      </c>
      <c r="E14" s="46">
        <v>427679.71</v>
      </c>
      <c r="F14" s="10">
        <f t="shared" si="0"/>
        <v>5702.3961333333336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75</v>
      </c>
      <c r="E15" s="46">
        <v>209947.82</v>
      </c>
      <c r="F15" s="10">
        <f t="shared" si="0"/>
        <v>2799.3042666666665</v>
      </c>
      <c r="G15" s="3" t="s">
        <v>4</v>
      </c>
      <c r="H15" s="1"/>
    </row>
    <row r="16" spans="1:8" x14ac:dyDescent="0.25">
      <c r="A16" s="1"/>
      <c r="B16" s="50" t="s">
        <v>112</v>
      </c>
      <c r="C16" s="47">
        <v>2015</v>
      </c>
      <c r="D16" s="47">
        <v>20</v>
      </c>
      <c r="E16" s="46">
        <v>1107753.44</v>
      </c>
      <c r="F16" s="10">
        <f t="shared" si="0"/>
        <v>55387.671999999999</v>
      </c>
      <c r="G16" s="3" t="s">
        <v>4</v>
      </c>
      <c r="H16" s="1"/>
    </row>
    <row r="17" spans="1:8" x14ac:dyDescent="0.25">
      <c r="A17" s="1"/>
      <c r="B17" s="50" t="s">
        <v>113</v>
      </c>
      <c r="C17" s="47">
        <v>2015</v>
      </c>
      <c r="D17" s="47">
        <v>50</v>
      </c>
      <c r="E17" s="46">
        <v>1370190</v>
      </c>
      <c r="F17" s="10">
        <f t="shared" si="0"/>
        <v>27403.8</v>
      </c>
      <c r="G17" s="3" t="s">
        <v>4</v>
      </c>
      <c r="H17" s="1"/>
    </row>
    <row r="18" spans="1:8" x14ac:dyDescent="0.25">
      <c r="A18" s="1"/>
      <c r="B18" s="50" t="s">
        <v>111</v>
      </c>
      <c r="C18" s="47">
        <v>2015</v>
      </c>
      <c r="D18" s="47">
        <v>75</v>
      </c>
      <c r="E18" s="46">
        <v>2948634.46</v>
      </c>
      <c r="F18" s="10">
        <f t="shared" si="0"/>
        <v>39315.126133333331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75</v>
      </c>
      <c r="E19" s="46">
        <v>4422951.6900000004</v>
      </c>
      <c r="F19" s="10">
        <f t="shared" si="0"/>
        <v>58972.689200000008</v>
      </c>
      <c r="G19" s="3" t="s">
        <v>4</v>
      </c>
      <c r="H19" s="1"/>
    </row>
    <row r="20" spans="1:8" x14ac:dyDescent="0.25">
      <c r="A20" s="1"/>
      <c r="B20" s="50" t="s">
        <v>111</v>
      </c>
      <c r="C20" s="47">
        <v>2015</v>
      </c>
      <c r="D20" s="47">
        <v>75</v>
      </c>
      <c r="E20" s="46">
        <v>6629645.0300000003</v>
      </c>
      <c r="F20" s="10">
        <f t="shared" si="0"/>
        <v>88395.267066666667</v>
      </c>
      <c r="G20" s="3" t="s">
        <v>4</v>
      </c>
      <c r="H20" s="1"/>
    </row>
    <row r="21" spans="1:8" x14ac:dyDescent="0.25">
      <c r="A21" s="1"/>
      <c r="B21" s="50" t="s">
        <v>115</v>
      </c>
      <c r="C21" s="47">
        <v>2015</v>
      </c>
      <c r="D21" s="47">
        <v>75</v>
      </c>
      <c r="E21" s="46">
        <v>115970</v>
      </c>
      <c r="F21" s="10">
        <f t="shared" si="0"/>
        <v>1546.2666666666667</v>
      </c>
      <c r="G21" s="3" t="s">
        <v>4</v>
      </c>
      <c r="H21" s="1"/>
    </row>
    <row r="22" spans="1:8" x14ac:dyDescent="0.25">
      <c r="A22" s="1"/>
      <c r="B22" s="50" t="s">
        <v>116</v>
      </c>
      <c r="C22" s="47">
        <v>2015</v>
      </c>
      <c r="D22" s="47">
        <v>75</v>
      </c>
      <c r="E22" s="46">
        <v>119000</v>
      </c>
      <c r="F22" s="10">
        <f t="shared" si="0"/>
        <v>1586.6666666666667</v>
      </c>
      <c r="G22" s="3" t="s">
        <v>4</v>
      </c>
      <c r="H22" s="1"/>
    </row>
    <row r="23" spans="1:8" x14ac:dyDescent="0.25">
      <c r="A23" s="1"/>
      <c r="B23" s="50" t="s">
        <v>117</v>
      </c>
      <c r="C23" s="47">
        <v>2015</v>
      </c>
      <c r="D23" s="47">
        <v>10</v>
      </c>
      <c r="E23" s="46">
        <v>27132</v>
      </c>
      <c r="F23" s="10">
        <f t="shared" si="0"/>
        <v>2713.2</v>
      </c>
      <c r="G23" s="3" t="s">
        <v>4</v>
      </c>
      <c r="H23" s="1"/>
    </row>
    <row r="24" spans="1:8" x14ac:dyDescent="0.25">
      <c r="A24" s="1"/>
      <c r="B24" s="50" t="s">
        <v>115</v>
      </c>
      <c r="C24" s="47">
        <v>2015</v>
      </c>
      <c r="D24" s="47">
        <v>75</v>
      </c>
      <c r="E24" s="46">
        <v>167186.01999999999</v>
      </c>
      <c r="F24" s="10">
        <f t="shared" si="0"/>
        <v>2229.146933333333</v>
      </c>
      <c r="G24" s="3" t="s">
        <v>4</v>
      </c>
      <c r="H24" s="1"/>
    </row>
    <row r="25" spans="1:8" x14ac:dyDescent="0.25">
      <c r="A25" s="1"/>
      <c r="B25" s="50" t="s">
        <v>115</v>
      </c>
      <c r="C25" s="47">
        <v>2015</v>
      </c>
      <c r="D25" s="47">
        <v>75</v>
      </c>
      <c r="E25" s="46">
        <v>125987.94</v>
      </c>
      <c r="F25" s="10">
        <f t="shared" si="0"/>
        <v>1679.8392000000001</v>
      </c>
      <c r="G25" s="3" t="s">
        <v>4</v>
      </c>
      <c r="H25" s="1"/>
    </row>
    <row r="26" spans="1:8" x14ac:dyDescent="0.25">
      <c r="A26" s="1"/>
      <c r="B26" s="50" t="s">
        <v>114</v>
      </c>
      <c r="C26" s="47">
        <v>2015</v>
      </c>
      <c r="D26" s="47">
        <v>75</v>
      </c>
      <c r="E26" s="46">
        <v>2706663.87</v>
      </c>
      <c r="F26" s="10">
        <f t="shared" si="0"/>
        <v>36088.851600000002</v>
      </c>
      <c r="G26" s="3" t="s">
        <v>4</v>
      </c>
      <c r="H26" s="1"/>
    </row>
    <row r="27" spans="1:8" x14ac:dyDescent="0.25">
      <c r="A27" s="1"/>
      <c r="B27" s="50" t="s">
        <v>118</v>
      </c>
      <c r="C27" s="47">
        <v>2015</v>
      </c>
      <c r="D27" s="47">
        <v>20</v>
      </c>
      <c r="E27" s="46">
        <v>17585</v>
      </c>
      <c r="F27" s="10">
        <f t="shared" si="0"/>
        <v>879.25</v>
      </c>
      <c r="G27" s="3" t="s">
        <v>4</v>
      </c>
      <c r="H27" s="1"/>
    </row>
    <row r="28" spans="1:8" x14ac:dyDescent="0.25">
      <c r="A28" s="1"/>
      <c r="B28" s="50" t="s">
        <v>119</v>
      </c>
      <c r="C28" s="47">
        <v>2015</v>
      </c>
      <c r="D28" s="47">
        <v>20</v>
      </c>
      <c r="E28" s="46">
        <v>42766</v>
      </c>
      <c r="F28" s="10">
        <f t="shared" si="0"/>
        <v>2138.3000000000002</v>
      </c>
      <c r="G28" s="3" t="s">
        <v>4</v>
      </c>
      <c r="H28" s="1"/>
    </row>
    <row r="29" spans="1:8" x14ac:dyDescent="0.25">
      <c r="A29" s="1"/>
      <c r="B29" s="50" t="s">
        <v>115</v>
      </c>
      <c r="C29" s="47">
        <v>2015</v>
      </c>
      <c r="D29" s="47">
        <v>75</v>
      </c>
      <c r="E29" s="46">
        <v>120712.83</v>
      </c>
      <c r="F29" s="10">
        <f t="shared" si="0"/>
        <v>1609.5044</v>
      </c>
      <c r="G29" s="3" t="s">
        <v>4</v>
      </c>
      <c r="H29" s="1"/>
    </row>
    <row r="30" spans="1:8" x14ac:dyDescent="0.25">
      <c r="A30" s="1"/>
      <c r="B30" s="50" t="s">
        <v>120</v>
      </c>
      <c r="C30" s="47">
        <v>2015</v>
      </c>
      <c r="D30" s="47">
        <v>5</v>
      </c>
      <c r="E30" s="46">
        <v>12898</v>
      </c>
      <c r="F30" s="10">
        <f t="shared" si="0"/>
        <v>2579.6</v>
      </c>
      <c r="G30" s="3" t="s">
        <v>4</v>
      </c>
      <c r="H30" s="1"/>
    </row>
    <row r="31" spans="1:8" x14ac:dyDescent="0.25">
      <c r="A31" s="1"/>
      <c r="B31" s="50" t="s">
        <v>120</v>
      </c>
      <c r="C31" s="47">
        <v>2015</v>
      </c>
      <c r="D31" s="47">
        <v>5</v>
      </c>
      <c r="E31" s="46">
        <v>172543.61</v>
      </c>
      <c r="F31" s="10">
        <f t="shared" si="0"/>
        <v>34508.721999999994</v>
      </c>
      <c r="G31" s="3" t="s">
        <v>4</v>
      </c>
      <c r="H31" s="1"/>
    </row>
    <row r="32" spans="1:8" x14ac:dyDescent="0.25">
      <c r="A32" s="1"/>
      <c r="B32" s="50" t="s">
        <v>120</v>
      </c>
      <c r="C32" s="47">
        <v>2015</v>
      </c>
      <c r="D32" s="47">
        <v>5</v>
      </c>
      <c r="E32" s="46">
        <v>15157.74</v>
      </c>
      <c r="F32" s="10">
        <f t="shared" si="0"/>
        <v>3031.5479999999998</v>
      </c>
      <c r="G32" s="3" t="s">
        <v>4</v>
      </c>
      <c r="H32" s="1"/>
    </row>
    <row r="33" spans="1:8" x14ac:dyDescent="0.25">
      <c r="A33" s="1"/>
      <c r="B33" s="50" t="s">
        <v>121</v>
      </c>
      <c r="C33" s="47">
        <v>2015</v>
      </c>
      <c r="D33" s="47">
        <v>5</v>
      </c>
      <c r="E33" s="46">
        <v>40790</v>
      </c>
      <c r="F33" s="10">
        <f t="shared" si="0"/>
        <v>8158</v>
      </c>
      <c r="G33" s="3" t="s">
        <v>4</v>
      </c>
      <c r="H33" s="1"/>
    </row>
    <row r="34" spans="1:8" x14ac:dyDescent="0.25">
      <c r="A34" s="1"/>
      <c r="B34" s="50" t="s">
        <v>121</v>
      </c>
      <c r="C34" s="47">
        <v>2015</v>
      </c>
      <c r="D34" s="47">
        <v>5</v>
      </c>
      <c r="E34" s="46">
        <v>22470</v>
      </c>
      <c r="F34" s="10">
        <f t="shared" si="0"/>
        <v>4494</v>
      </c>
      <c r="G34" s="3" t="s">
        <v>4</v>
      </c>
      <c r="H34" s="1"/>
    </row>
    <row r="35" spans="1:8" x14ac:dyDescent="0.25">
      <c r="A35" s="1"/>
      <c r="B35" s="93" t="s">
        <v>122</v>
      </c>
      <c r="C35" s="94"/>
      <c r="D35" s="94"/>
      <c r="E35" s="95"/>
      <c r="F35" s="18">
        <f>SUM(F10:F34)</f>
        <v>445171.04</v>
      </c>
      <c r="G35" s="8" t="s">
        <v>4</v>
      </c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</sheetData>
  <sheetProtection password="C6BD" sheet="1" objects="1" scenarios="1"/>
  <mergeCells count="4">
    <mergeCell ref="B35:E3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topLeftCell="A2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5" t="s">
        <v>7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88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23894383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25187250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-1292867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78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4014158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3202184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811974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89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09" t="s">
        <v>82</v>
      </c>
      <c r="C26" s="110"/>
      <c r="D26" s="110"/>
      <c r="E26" s="110"/>
      <c r="F26" s="110"/>
      <c r="G26" s="110"/>
      <c r="H26" s="111"/>
      <c r="I26" s="1"/>
    </row>
    <row r="27" spans="1:9" ht="29.25" customHeight="1" x14ac:dyDescent="0.25">
      <c r="A27" s="1"/>
      <c r="B27" s="112" t="s">
        <v>93</v>
      </c>
      <c r="C27" s="113"/>
      <c r="D27" s="113"/>
      <c r="E27" s="113"/>
      <c r="F27" s="114"/>
      <c r="G27" s="46">
        <v>3204125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3145350</v>
      </c>
      <c r="H28" s="3" t="s">
        <v>4</v>
      </c>
      <c r="I28" s="1"/>
    </row>
    <row r="29" spans="1:9" ht="30" customHeight="1" x14ac:dyDescent="0.25">
      <c r="A29" s="1"/>
      <c r="B29" s="109" t="s">
        <v>95</v>
      </c>
      <c r="C29" s="110"/>
      <c r="D29" s="110"/>
      <c r="E29" s="110"/>
      <c r="F29" s="111"/>
      <c r="G29" s="18">
        <f>G27-G28</f>
        <v>58775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09" t="s">
        <v>83</v>
      </c>
      <c r="C32" s="110"/>
      <c r="D32" s="110"/>
      <c r="E32" s="110"/>
      <c r="F32" s="110"/>
      <c r="G32" s="110"/>
      <c r="H32" s="111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620000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838562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2015'!F35</f>
        <v>445171.04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-568219.92000000004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5" t="s">
        <v>6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72007235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18076279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3967899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-534683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1211865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22721360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99234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32785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132019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2" t="s">
        <v>53</v>
      </c>
      <c r="C20" s="113"/>
      <c r="D20" s="114"/>
      <c r="E20" s="46">
        <v>-2605729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2" t="s">
        <v>54</v>
      </c>
      <c r="C21" s="113"/>
      <c r="D21" s="114"/>
      <c r="E21" s="46">
        <v>-10865819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-9043133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2" t="s">
        <v>57</v>
      </c>
      <c r="C24" s="113"/>
      <c r="D24" s="114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2" t="s">
        <v>58</v>
      </c>
      <c r="C25" s="113"/>
      <c r="D25" s="114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2" t="s">
        <v>59</v>
      </c>
      <c r="C26" s="113"/>
      <c r="D26" s="114"/>
      <c r="E26" s="46">
        <v>-338698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-22853379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0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1195102</v>
      </c>
      <c r="F30" s="6" t="s">
        <v>4</v>
      </c>
      <c r="G30" s="17">
        <f>-$E$30</f>
        <v>-1195102</v>
      </c>
      <c r="H30" s="6" t="s">
        <v>4</v>
      </c>
      <c r="I30" s="1"/>
    </row>
    <row r="31" spans="1:9" x14ac:dyDescent="0.25">
      <c r="A31" s="1"/>
      <c r="B31" s="116" t="s">
        <v>123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2" t="s">
        <v>124</v>
      </c>
      <c r="C32" s="113"/>
      <c r="D32" s="114"/>
      <c r="E32" s="46">
        <v>68850633.349999994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2" t="s">
        <v>64</v>
      </c>
      <c r="C34" s="113"/>
      <c r="D34" s="114"/>
      <c r="E34" s="46">
        <v>1961499.46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70812132.809999987</v>
      </c>
      <c r="F35" s="6" t="s">
        <v>4</v>
      </c>
      <c r="G35" s="17">
        <f>-E35</f>
        <v>-70812132.809999987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0.1900000125169754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Tobias Bedstrup Eiberg</cp:lastModifiedBy>
  <cp:lastPrinted>2016-06-14T12:57:30Z</cp:lastPrinted>
  <dcterms:created xsi:type="dcterms:W3CDTF">2016-06-02T08:51:18Z</dcterms:created>
  <dcterms:modified xsi:type="dcterms:W3CDTF">2016-12-15T09:03:40Z</dcterms:modified>
</cp:coreProperties>
</file>