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276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C33" i="19" l="1"/>
  <c r="F9" i="7" l="1"/>
  <c r="F10" i="7"/>
  <c r="F11" i="7"/>
  <c r="F12" i="7"/>
  <c r="F13" i="7"/>
  <c r="F14" i="7"/>
  <c r="F15" i="7"/>
  <c r="F16" i="7"/>
  <c r="F17" i="7"/>
  <c r="F18" i="7"/>
  <c r="F19" i="7"/>
  <c r="F20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C11" i="4" l="1"/>
  <c r="C25" i="8" l="1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4" i="16" l="1"/>
  <c r="C8" i="8" s="1"/>
  <c r="C15" i="3"/>
  <c r="C22" i="8" s="1"/>
  <c r="C9" i="9"/>
  <c r="C15" i="8" s="1"/>
  <c r="E29" i="19"/>
  <c r="C12" i="8"/>
  <c r="C13" i="15"/>
  <c r="C15" i="15" s="1"/>
  <c r="C11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22" i="7" l="1"/>
  <c r="C9" i="12" l="1"/>
  <c r="C31" i="8" s="1"/>
  <c r="E31" i="8" s="1"/>
  <c r="F8" i="2" l="1"/>
  <c r="F8" i="7"/>
  <c r="F21" i="7" s="1"/>
  <c r="F96" i="2" l="1"/>
  <c r="C9" i="10" s="1"/>
  <c r="C15" i="11" l="1"/>
  <c r="C28" i="8" s="1"/>
  <c r="C17" i="4"/>
  <c r="C26" i="8" s="1"/>
  <c r="C27" i="3"/>
  <c r="C24" i="8" s="1"/>
  <c r="F23" i="7"/>
  <c r="C18" i="8" s="1"/>
  <c r="C21" i="3"/>
  <c r="C23" i="8" s="1"/>
  <c r="C10" i="3"/>
  <c r="C21" i="8" s="1"/>
  <c r="C10" i="10"/>
  <c r="C17" i="8" s="1"/>
  <c r="F98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<sst xmlns="http://schemas.openxmlformats.org/spreadsheetml/2006/main" count="729" uniqueCount="229">
  <si>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</si>
  <si>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</si>
  <si>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</si>
  <si>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</si>
  <si>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</si>
  <si>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</si>
  <si>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</si>
  <si>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</si>
  <si>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</si>
  <si>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</si>
  <si>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</si>
  <si>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</si>
  <si>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</si>
  <si>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</si>
  <si>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</si>
  <si>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</si>
  <si>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</si>
  <si>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</si>
  <si>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</si>
  <si>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</si>
  <si>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</si>
  <si>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</si>
  <si>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</si>
  <si>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</si>
  <si>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</si>
  <si>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</si>
  <si>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</si>
  <si>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</si>
  <si>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</si>
  <si>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</si>
  <si>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</si>
  <si>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</si>
  <si>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</si>
  <si>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</si>
  <si>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</si>
  <si>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</si>
  <si>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</si>
  <si>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</si>
  <si>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</si>
  <si>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</si>
  <si>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</si>
  <si>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</si>
  <si>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</si>
  <si>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</si>
  <si>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</si>
  <si>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</si>
  <si>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</si>
  <si>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</si>
  <si>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</si>
  <si>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</si>
  <si>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</si>
  <si>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</si>
  <si>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</si>
  <si>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</si>
  <si>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</si>
  <si>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</si>
  <si>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</si>
  <si>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</si>
  <si>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</si>
  <si>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</si>
  <si>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</si>
  <si>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</si>
  <si>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</si>
  <si>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</si>
  <si>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</si>
  <si>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</si>
  <si>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</si>
  <si>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</si>
  <si>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</si>
  <si>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</si>
  <si>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</si>
  <si>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</si>
  <si>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</si>
  <si>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</si>
  <si>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</si>
  <si>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</si>
  <si>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</si>
  <si>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</si>
  <si>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</si>
  <si>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</si>
  <si>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</si>
  <si>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</si>
  <si>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</si>
  <si>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</si>
  <si>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</si>
  <si>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</si>
  <si>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</si>
  <si>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</si>
  <si>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</si>
  <si>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</si>
  <si>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</si>
  <si>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</si>
  <si>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</si>
  <si>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</si>
  <si>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</si>
  <si>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</si>
  <si>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</si>
  <si>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</si>
  <si>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</si>
  <si>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</si>
  <si>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</si>
  <si>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</si>
  <si>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</si>
  <si>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</si>
  <si>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</si>
  <si>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</si>
  <si>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</si>
  <si>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</si>
  <si>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</si>
  <si>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</si>
  <si>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</si>
  <si>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</si>
  <si>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</si>
  <si>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</si>
  <si>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</si>
  <si>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</si>
  <si>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</si>
  <si>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</si>
  <si>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</si>
  <si>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</si>
  <si>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</si>
  <si>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</si>
  <si>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</si>
  <si>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</si>
  <si>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</si>
  <si>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</si>
  <si>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</si>
  <si>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</si>
  <si>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</si>
  <si>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</si>
  <si>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</si>
  <si>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</si>
  <si>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</si>
  <si>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</si>
  <si>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</si>
  <si>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</si>
  <si>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</si>
  <si>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</si>
  <si>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</si>
  <si>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</si>
  <si>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</si>
  <si>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</si>
  <si>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</si>
  <si>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</si>
  <si>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</si>
  <si>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</si>
  <si>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</si>
  <si>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</si>
  <si>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</si>
  <si>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</si>
  <si>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</si>
  <si>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</si>
  <si>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</si>
  <si>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</si>
  <si>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</si>
  <si>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</si>
  <si>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</si>
  <si>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</si>
  <si>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</si>
  <si>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</si>
  <si>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</si>
  <si>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</si>
  <si>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</si>
  <si>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</si>
  <si>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</si>
  <si>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</si>
  <si>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</si>
  <si>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</si>
  <si>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</si>
  <si>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</si>
  <si>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</si>
  <si>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</si>
  <si>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</si>
  <si>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</si>
  <si>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</si>
  <si>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</si>
  <si>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</si>
  <si>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</si>
  <si>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</si>
  <si>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</si>
  <si>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Dokumenteret Drikkevandssikkerhed (DDS)</t>
  </si>
  <si>
    <t>Bedre drikkevand (ekstra vandprøver)</t>
  </si>
  <si>
    <t>Bedre drikkevand (kampagne for contra ventiler)</t>
  </si>
  <si>
    <t>Ejendomsskatter</t>
  </si>
  <si>
    <t>Køb af ydelser og produkter, der er omfattet af prisloftreguleringen, hos et andet selskab</t>
  </si>
  <si>
    <t>Boring (inkl. etablering, forerør, filter og prøvepumpning)</t>
  </si>
  <si>
    <t>2014</t>
  </si>
  <si>
    <t>30</t>
  </si>
  <si>
    <t>Råvandsstation komplet montering og boringshus/tørbrønd</t>
  </si>
  <si>
    <t>Pumpe inkl. stigrør og forerørsforsejlinger mv.</t>
  </si>
  <si>
    <t>15</t>
  </si>
  <si>
    <t>Ø110 mm &lt; Ledningsnet ≤ Ø 250 mm</t>
  </si>
  <si>
    <t>75</t>
  </si>
  <si>
    <t>Ø 50mm &lt; Ledningsnet ≤ Ø110 mm</t>
  </si>
  <si>
    <t>Stik på ledningsnet, Konstruktioner</t>
  </si>
  <si>
    <t>Ventiler på ledningsnet ≤ Ø50 mm</t>
  </si>
  <si>
    <t>Ventiler på Ø 50mm &lt; Ledningsnet ≤ Ø110 mm</t>
  </si>
  <si>
    <t>Ventiler på Ø110 mm &lt; Ledningsnet ≤ Ø 250 mm</t>
  </si>
  <si>
    <t>SRO-brønd/kvarterbrønd/sektionsbrønd, Mek./EL</t>
  </si>
  <si>
    <t>SRO-brønd/kvarterbrønd/sektionsbrønd, SRO</t>
  </si>
  <si>
    <t>10</t>
  </si>
  <si>
    <t xml:space="preserve">Afregningsmålere, mekaniske </t>
  </si>
  <si>
    <t>8</t>
  </si>
  <si>
    <t>Køretøjer, små lastvogne (&lt; 3.500 kg.)</t>
  </si>
  <si>
    <t>5</t>
  </si>
  <si>
    <t>Køretøjer, entreprenørmaskiner</t>
  </si>
  <si>
    <t>Sikring, mindre avanceret (hegne, porte), Mek./EL</t>
  </si>
  <si>
    <t>25</t>
  </si>
  <si>
    <t>Hegn</t>
  </si>
  <si>
    <t>Ø 250 mm &lt; Ledningsnet ≤ Ø 500mm</t>
  </si>
  <si>
    <t>Pumpestation (inkl. evt. hydrofor)/trykforøger, Konstruktioner</t>
  </si>
  <si>
    <t>50</t>
  </si>
  <si>
    <t>Pumpestation (inkl. evt. hydrofor)/trykforøger, Mek./EL</t>
  </si>
  <si>
    <t>Pumpestation (inkl. evt. hydrofor)/trykforøger, SRO</t>
  </si>
  <si>
    <t>Ledningsnet ≤ Ø50 mm</t>
  </si>
  <si>
    <t>SRO-brønd/kvarterbrønd/sektionsbrønd, Konstruktioner</t>
  </si>
  <si>
    <t>Garage og rørlager</t>
  </si>
  <si>
    <t>Lager</t>
  </si>
  <si>
    <t>Filteranlæg, åbne filtre, dobbelt filtrering, Kontruktioner</t>
  </si>
  <si>
    <t>Vaskemaskine, DDS og værktøj</t>
  </si>
  <si>
    <t>Skyllevandsbehandling, inkl. UV-filter mv., Mek./EL</t>
  </si>
  <si>
    <t>Beholderanlæg - højdebeholder</t>
  </si>
  <si>
    <t>Afregningsmålere, elektroniske ≤ Ø 110mm (Qn 10)</t>
  </si>
  <si>
    <t>Forsyningssikkerhed (produktion på 4 produktionslinier)</t>
  </si>
  <si>
    <t>Tillæg for afgift for ledningsført vand i 2016</t>
  </si>
  <si>
    <t>Afgift for ledningsført vand</t>
  </si>
  <si>
    <t>Forsyning Helsingør Vand AS</t>
  </si>
  <si>
    <t>V053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</si>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</sst>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226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227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8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Forsyning Helsingør Vand AS</v>
      </c>
      <c r="B1" s="56"/>
      <c r="C1" s="56"/>
      <c r="D1" s="56"/>
      <c r="E1" s="56"/>
    </row>
    <row r="2" spans="1:5" x14ac:dyDescent="0.25">
      <c r="A2" s="220" t="str">
        <f>'1. Forside'!A2</f>
        <v>V053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180</v>
      </c>
      <c r="C7" s="51">
        <v>500000</v>
      </c>
      <c r="D7" s="190" t="s">
        <v>0</v>
      </c>
      <c r="E7" s="56"/>
    </row>
    <row r="8" spans="1:5" x14ac:dyDescent="0.25">
      <c r="A8" s="56"/>
      <c r="B8" s="212" t="s">
        <v>223</v>
      </c>
      <c r="C8" s="51">
        <v>1300000</v>
      </c>
      <c r="D8" s="190" t="s">
        <v>0</v>
      </c>
      <c r="E8" s="56"/>
    </row>
    <row r="9" spans="1:5" x14ac:dyDescent="0.25">
      <c r="A9" s="56"/>
      <c r="B9" s="212" t="s">
        <v>181</v>
      </c>
      <c r="C9" s="51">
        <v>13000</v>
      </c>
      <c r="D9" s="190" t="s">
        <v>0</v>
      </c>
      <c r="E9" s="56"/>
    </row>
    <row r="10" spans="1:5" x14ac:dyDescent="0.25">
      <c r="A10" s="56"/>
      <c r="B10" s="212" t="s">
        <v>182</v>
      </c>
      <c r="C10" s="51">
        <v>900000</v>
      </c>
      <c r="D10" s="190" t="s">
        <v>0</v>
      </c>
      <c r="E10" s="56"/>
    </row>
    <row r="11" spans="1:5" x14ac:dyDescent="0.25">
      <c r="A11" s="56"/>
      <c r="B11" s="54" t="s">
        <v>36</v>
      </c>
      <c r="C11" s="55">
        <f>SUM(C7:C10)</f>
        <v>2713000</v>
      </c>
      <c r="D11" s="191" t="s">
        <v>0</v>
      </c>
      <c r="E11" s="56"/>
    </row>
    <row r="12" spans="1:5" x14ac:dyDescent="0.25">
      <c r="A12" s="56"/>
      <c r="B12" s="56"/>
      <c r="C12" s="182"/>
      <c r="D12" s="56"/>
      <c r="E12" s="56"/>
    </row>
    <row r="13" spans="1:5" x14ac:dyDescent="0.25">
      <c r="A13" s="56"/>
      <c r="B13" s="56"/>
      <c r="C13" s="182"/>
      <c r="D13" s="56"/>
      <c r="E13" s="56"/>
    </row>
    <row r="14" spans="1:5" ht="27.2" customHeight="1" x14ac:dyDescent="0.25">
      <c r="A14" s="56"/>
      <c r="B14" s="20" t="s">
        <v>146</v>
      </c>
      <c r="C14" s="192"/>
      <c r="D14" s="189"/>
      <c r="E14" s="56"/>
    </row>
    <row r="15" spans="1:5" ht="16.7" customHeight="1" x14ac:dyDescent="0.25">
      <c r="A15" s="56"/>
      <c r="B15" s="108" t="s">
        <v>147</v>
      </c>
      <c r="C15" s="19">
        <v>1599730</v>
      </c>
      <c r="D15" s="151" t="s">
        <v>0</v>
      </c>
      <c r="E15" s="56"/>
    </row>
    <row r="16" spans="1:5" ht="16.7" customHeight="1" x14ac:dyDescent="0.25">
      <c r="A16" s="56"/>
      <c r="B16" s="108" t="s">
        <v>148</v>
      </c>
      <c r="C16" s="40">
        <v>1557000</v>
      </c>
      <c r="D16" s="151" t="s">
        <v>0</v>
      </c>
      <c r="E16" s="56"/>
    </row>
    <row r="17" spans="1:5" x14ac:dyDescent="0.25">
      <c r="A17" s="56"/>
      <c r="B17" s="28" t="s">
        <v>149</v>
      </c>
      <c r="C17" s="55">
        <f>C15-C16</f>
        <v>42730</v>
      </c>
      <c r="D17" s="153" t="s">
        <v>0</v>
      </c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x14ac:dyDescent="0.25">
      <c r="A19" s="56"/>
      <c r="B19" s="193"/>
      <c r="C19" s="56"/>
      <c r="D19" s="56"/>
      <c r="E19" s="56"/>
    </row>
    <row r="20" spans="1:5" ht="15.75" x14ac:dyDescent="0.25">
      <c r="A20" s="56"/>
      <c r="B20" s="193"/>
      <c r="C20" s="56"/>
      <c r="D20" s="56"/>
      <c r="E20" s="56"/>
    </row>
    <row r="21" spans="1:5" ht="15.75" hidden="1" x14ac:dyDescent="0.25">
      <c r="B21" s="194"/>
      <c r="E21" s="195"/>
    </row>
    <row r="22" spans="1:5" ht="15.75" hidden="1" x14ac:dyDescent="0.25">
      <c r="B22" s="195"/>
      <c r="C22" s="195"/>
    </row>
    <row r="23" spans="1:5" ht="15.75" hidden="1" x14ac:dyDescent="0.25">
      <c r="B23" s="195"/>
      <c r="E23" s="195"/>
    </row>
    <row r="24" spans="1:5" ht="15.75" hidden="1" x14ac:dyDescent="0.25">
      <c r="B24" s="195"/>
      <c r="D24" s="195"/>
    </row>
    <row r="25" spans="1:5" ht="15.75" hidden="1" x14ac:dyDescent="0.25">
      <c r="B25" s="195"/>
      <c r="C25" s="195"/>
    </row>
    <row r="26" spans="1:5" ht="15.75" hidden="1" x14ac:dyDescent="0.25">
      <c r="B26" s="195"/>
      <c r="C26" s="195"/>
    </row>
    <row r="27" spans="1:5" ht="15.75" hidden="1" x14ac:dyDescent="0.25">
      <c r="B27" s="195"/>
      <c r="D27" s="195"/>
    </row>
    <row r="28" spans="1:5" ht="15.75" hidden="1" x14ac:dyDescent="0.25">
      <c r="B28" s="195"/>
      <c r="D28" s="195"/>
    </row>
    <row r="29" spans="1:5" ht="15.75" hidden="1" x14ac:dyDescent="0.25">
      <c r="B29" s="195"/>
      <c r="D29" s="195"/>
    </row>
    <row r="30" spans="1:5" ht="15.75" hidden="1" x14ac:dyDescent="0.25">
      <c r="B30" s="194"/>
      <c r="C30" s="194"/>
    </row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5"/>
    </row>
    <row r="65" spans="1:5" ht="15.75" hidden="1" x14ac:dyDescent="0.25">
      <c r="B65" s="194"/>
    </row>
    <row r="66" spans="1:5" hidden="1" x14ac:dyDescent="0.25"/>
    <row r="67" spans="1:5" hidden="1" x14ac:dyDescent="0.25"/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>
      <c r="A74" s="185"/>
      <c r="B74" s="185"/>
      <c r="C74" s="185"/>
      <c r="D74" s="185"/>
      <c r="E74" s="185"/>
    </row>
    <row r="75" spans="1:5" hidden="1" x14ac:dyDescent="0.25"/>
    <row r="76" spans="1:5" hidden="1" x14ac:dyDescent="0.25"/>
    <row r="77" spans="1:5" hidden="1" x14ac:dyDescent="0.25"/>
    <row r="78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Forsyning Helsingør Vand AS</v>
      </c>
      <c r="B1" s="26"/>
      <c r="C1" s="26"/>
      <c r="D1" s="26"/>
      <c r="E1" s="26"/>
    </row>
    <row r="2" spans="1:5" x14ac:dyDescent="0.25">
      <c r="A2" s="221" t="str">
        <f>'1. Forside'!A2</f>
        <v>V053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100000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100000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35078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35078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Forsyning Helsingør Vand AS</v>
      </c>
      <c r="B1" s="26"/>
      <c r="C1" s="26"/>
      <c r="D1" s="26"/>
      <c r="E1" s="26"/>
    </row>
    <row r="2" spans="1:5" x14ac:dyDescent="0.25">
      <c r="A2" s="221" t="str">
        <f>'1. Forside'!A2</f>
        <v>V053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7670000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7670000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Forsyning Helsingør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V053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64832606.904146485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13970516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2421242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77459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1460500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17929717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576263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32000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608263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12011684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-11146974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-17361622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-2041067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-30549663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</v>
      </c>
      <c r="D27" s="79" t="s">
        <v>0</v>
      </c>
      <c r="E27" s="10">
        <f>IF(C27&lt;0,0,-C27)</f>
        <v>-1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f>42404623+16687245</f>
        <v>59091868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59091868</v>
      </c>
      <c r="D36" s="79" t="s">
        <v>0</v>
      </c>
      <c r="E36" s="10">
        <f>-C36</f>
        <v>-59091868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5740737.904146485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Forsyning Helsingør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V053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4921704</v>
      </c>
      <c r="D7" s="222" t="s">
        <v>0</v>
      </c>
      <c r="E7" s="223">
        <v>5767783</v>
      </c>
      <c r="F7" s="222" t="s">
        <v>0</v>
      </c>
      <c r="G7" s="223">
        <v>4723727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12011684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4921704</v>
      </c>
      <c r="D11" s="226" t="s">
        <v>0</v>
      </c>
      <c r="E11" s="55">
        <f>C11+E7-E8-E9</f>
        <v>10689487</v>
      </c>
      <c r="F11" s="226" t="s">
        <v>0</v>
      </c>
      <c r="G11" s="55">
        <f>E11+G7-G8-G9</f>
        <v>3401530</v>
      </c>
      <c r="H11" s="226" t="s">
        <v>0</v>
      </c>
      <c r="I11" s="55">
        <f>G11+I7-I8-I9</f>
        <v>3401530</v>
      </c>
      <c r="J11" s="226" t="s">
        <v>0</v>
      </c>
      <c r="K11" s="55">
        <f>K7-K8-K9+K10+I11</f>
        <v>3401530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Forsyning Helsingør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V053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22182897.374941558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-84295.010024777919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-694325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21404277.364916779</v>
      </c>
      <c r="D13" s="79" t="s">
        <v>0</v>
      </c>
      <c r="E13" s="6">
        <f>C13</f>
        <v>21404277.364916779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13079090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228</v>
      </c>
      <c r="C16" s="14">
        <f>'6. Gennemførte investeringer'!F98</f>
        <v>3717951.3166666669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90142.300000000163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investeringer'!F23</f>
        <v>3622533.333333333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20509716.949999999</v>
      </c>
      <c r="D19" s="79" t="s">
        <v>0</v>
      </c>
      <c r="E19" s="8">
        <f>C19</f>
        <v>20509716.949999999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373000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17304500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182000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-633691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servicemål'!C11</f>
        <v>2713000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servicemål'!C17</f>
        <v>42730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100000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35078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20116617</v>
      </c>
      <c r="D29" s="79" t="s">
        <v>0</v>
      </c>
      <c r="E29" s="6">
        <f>C29</f>
        <v>20116617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5740737.904146485</v>
      </c>
      <c r="D33" s="79" t="s">
        <v>0</v>
      </c>
      <c r="E33" s="12">
        <f>C33</f>
        <v>5740737.904146485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67771349.219063252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2722226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24.895563123364209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18.538816842930473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Forsyning Helsingør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V053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22182897.374941558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22182897.374941558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22182897.374941558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-84295.010024777919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Forsyning Helsingør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V053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16213479.691344785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22098602.364916779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22182897.374941558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2777298.7513426831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694325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Forsyning Helsingør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V053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593219017.02476501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13079090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13079090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92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Forsyning Helsingør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V053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185</v>
      </c>
      <c r="C8" s="30" t="s">
        <v>186</v>
      </c>
      <c r="D8" s="31" t="s">
        <v>187</v>
      </c>
      <c r="E8" s="32">
        <v>1100000</v>
      </c>
      <c r="F8" s="34">
        <f t="shared" ref="F8" si="0">E8/D8</f>
        <v>36666.666666666664</v>
      </c>
      <c r="G8" s="35" t="s">
        <v>0</v>
      </c>
      <c r="H8" s="26"/>
    </row>
    <row r="9" spans="1:8" s="148" customFormat="1" x14ac:dyDescent="0.25">
      <c r="A9" s="26"/>
      <c r="B9" s="29" t="s">
        <v>188</v>
      </c>
      <c r="C9" s="30" t="s">
        <v>186</v>
      </c>
      <c r="D9" s="31" t="s">
        <v>187</v>
      </c>
      <c r="E9" s="32">
        <v>339270</v>
      </c>
      <c r="F9" s="34">
        <f t="shared" ref="F9:F72" si="1">E9/D9</f>
        <v>11309</v>
      </c>
      <c r="G9" s="35" t="s">
        <v>0</v>
      </c>
      <c r="H9" s="26"/>
    </row>
    <row r="10" spans="1:8" s="148" customFormat="1" x14ac:dyDescent="0.25">
      <c r="A10" s="26"/>
      <c r="B10" s="29" t="s">
        <v>189</v>
      </c>
      <c r="C10" s="30" t="s">
        <v>186</v>
      </c>
      <c r="D10" s="31" t="s">
        <v>190</v>
      </c>
      <c r="E10" s="32">
        <v>540000</v>
      </c>
      <c r="F10" s="34">
        <f t="shared" si="1"/>
        <v>36000</v>
      </c>
      <c r="G10" s="35" t="s">
        <v>0</v>
      </c>
      <c r="H10" s="26"/>
    </row>
    <row r="11" spans="1:8" s="148" customFormat="1" x14ac:dyDescent="0.25">
      <c r="A11" s="26"/>
      <c r="B11" s="29" t="s">
        <v>191</v>
      </c>
      <c r="C11" s="30" t="s">
        <v>186</v>
      </c>
      <c r="D11" s="31" t="s">
        <v>192</v>
      </c>
      <c r="E11" s="32">
        <v>91941</v>
      </c>
      <c r="F11" s="34">
        <f t="shared" si="1"/>
        <v>1225.8800000000001</v>
      </c>
      <c r="G11" s="35" t="s">
        <v>0</v>
      </c>
      <c r="H11" s="26"/>
    </row>
    <row r="12" spans="1:8" s="148" customFormat="1" x14ac:dyDescent="0.25">
      <c r="A12" s="26"/>
      <c r="B12" s="29" t="s">
        <v>193</v>
      </c>
      <c r="C12" s="30" t="s">
        <v>186</v>
      </c>
      <c r="D12" s="31" t="s">
        <v>192</v>
      </c>
      <c r="E12" s="32">
        <v>430000</v>
      </c>
      <c r="F12" s="34">
        <f t="shared" si="1"/>
        <v>5733.333333333333</v>
      </c>
      <c r="G12" s="35" t="s">
        <v>0</v>
      </c>
      <c r="H12" s="26"/>
    </row>
    <row r="13" spans="1:8" s="148" customFormat="1" x14ac:dyDescent="0.25">
      <c r="A13" s="26"/>
      <c r="B13" s="29" t="s">
        <v>194</v>
      </c>
      <c r="C13" s="30" t="s">
        <v>186</v>
      </c>
      <c r="D13" s="31" t="s">
        <v>192</v>
      </c>
      <c r="E13" s="32">
        <v>442000</v>
      </c>
      <c r="F13" s="34">
        <f t="shared" si="1"/>
        <v>5893.333333333333</v>
      </c>
      <c r="G13" s="35" t="s">
        <v>0</v>
      </c>
      <c r="H13" s="26"/>
    </row>
    <row r="14" spans="1:8" s="148" customFormat="1" x14ac:dyDescent="0.25">
      <c r="A14" s="26"/>
      <c r="B14" s="29" t="s">
        <v>195</v>
      </c>
      <c r="C14" s="30" t="s">
        <v>186</v>
      </c>
      <c r="D14" s="31" t="s">
        <v>192</v>
      </c>
      <c r="E14" s="32">
        <v>461500</v>
      </c>
      <c r="F14" s="34">
        <f t="shared" si="1"/>
        <v>6153.333333333333</v>
      </c>
      <c r="G14" s="35" t="s">
        <v>0</v>
      </c>
      <c r="H14" s="26"/>
    </row>
    <row r="15" spans="1:8" s="148" customFormat="1" x14ac:dyDescent="0.25">
      <c r="A15" s="26"/>
      <c r="B15" s="29" t="s">
        <v>196</v>
      </c>
      <c r="C15" s="30" t="s">
        <v>186</v>
      </c>
      <c r="D15" s="31" t="s">
        <v>192</v>
      </c>
      <c r="E15" s="32">
        <v>45511</v>
      </c>
      <c r="F15" s="34">
        <f t="shared" si="1"/>
        <v>606.81333333333339</v>
      </c>
      <c r="G15" s="35" t="s">
        <v>0</v>
      </c>
      <c r="H15" s="26"/>
    </row>
    <row r="16" spans="1:8" s="148" customFormat="1" x14ac:dyDescent="0.25">
      <c r="A16" s="26"/>
      <c r="B16" s="29" t="s">
        <v>193</v>
      </c>
      <c r="C16" s="30" t="s">
        <v>186</v>
      </c>
      <c r="D16" s="31" t="s">
        <v>192</v>
      </c>
      <c r="E16" s="32">
        <v>323700</v>
      </c>
      <c r="F16" s="34">
        <f t="shared" si="1"/>
        <v>4316</v>
      </c>
      <c r="G16" s="35" t="s">
        <v>0</v>
      </c>
      <c r="H16" s="26"/>
    </row>
    <row r="17" spans="1:8" s="148" customFormat="1" x14ac:dyDescent="0.25">
      <c r="A17" s="26"/>
      <c r="B17" s="29" t="s">
        <v>194</v>
      </c>
      <c r="C17" s="30" t="s">
        <v>186</v>
      </c>
      <c r="D17" s="31" t="s">
        <v>192</v>
      </c>
      <c r="E17" s="32">
        <v>264500</v>
      </c>
      <c r="F17" s="34">
        <f t="shared" si="1"/>
        <v>3526.6666666666665</v>
      </c>
      <c r="G17" s="35" t="s">
        <v>0</v>
      </c>
      <c r="H17" s="26"/>
    </row>
    <row r="18" spans="1:8" s="148" customFormat="1" x14ac:dyDescent="0.25">
      <c r="A18" s="26"/>
      <c r="B18" s="29" t="s">
        <v>196</v>
      </c>
      <c r="C18" s="30" t="s">
        <v>186</v>
      </c>
      <c r="D18" s="31" t="s">
        <v>192</v>
      </c>
      <c r="E18" s="32">
        <v>19891</v>
      </c>
      <c r="F18" s="34">
        <f t="shared" si="1"/>
        <v>265.21333333333331</v>
      </c>
      <c r="G18" s="35" t="s">
        <v>0</v>
      </c>
      <c r="H18" s="26"/>
    </row>
    <row r="19" spans="1:8" s="148" customFormat="1" x14ac:dyDescent="0.25">
      <c r="A19" s="26"/>
      <c r="B19" s="29" t="s">
        <v>193</v>
      </c>
      <c r="C19" s="30" t="s">
        <v>186</v>
      </c>
      <c r="D19" s="31" t="s">
        <v>192</v>
      </c>
      <c r="E19" s="32">
        <v>243522</v>
      </c>
      <c r="F19" s="34">
        <f t="shared" si="1"/>
        <v>3246.96</v>
      </c>
      <c r="G19" s="35" t="s">
        <v>0</v>
      </c>
      <c r="H19" s="26"/>
    </row>
    <row r="20" spans="1:8" s="148" customFormat="1" x14ac:dyDescent="0.25">
      <c r="A20" s="26"/>
      <c r="B20" s="29" t="s">
        <v>194</v>
      </c>
      <c r="C20" s="30" t="s">
        <v>186</v>
      </c>
      <c r="D20" s="31" t="s">
        <v>192</v>
      </c>
      <c r="E20" s="32">
        <v>270000</v>
      </c>
      <c r="F20" s="34">
        <f t="shared" si="1"/>
        <v>3600</v>
      </c>
      <c r="G20" s="35" t="s">
        <v>0</v>
      </c>
      <c r="H20" s="26"/>
    </row>
    <row r="21" spans="1:8" s="148" customFormat="1" x14ac:dyDescent="0.25">
      <c r="A21" s="26"/>
      <c r="B21" s="29" t="s">
        <v>195</v>
      </c>
      <c r="C21" s="30" t="s">
        <v>186</v>
      </c>
      <c r="D21" s="31" t="s">
        <v>192</v>
      </c>
      <c r="E21" s="32">
        <v>270000</v>
      </c>
      <c r="F21" s="34">
        <f t="shared" si="1"/>
        <v>3600</v>
      </c>
      <c r="G21" s="35" t="s">
        <v>0</v>
      </c>
      <c r="H21" s="26"/>
    </row>
    <row r="22" spans="1:8" s="148" customFormat="1" x14ac:dyDescent="0.25">
      <c r="A22" s="26"/>
      <c r="B22" s="29" t="s">
        <v>193</v>
      </c>
      <c r="C22" s="30" t="s">
        <v>186</v>
      </c>
      <c r="D22" s="31" t="s">
        <v>192</v>
      </c>
      <c r="E22" s="32">
        <v>264225</v>
      </c>
      <c r="F22" s="34">
        <f t="shared" si="1"/>
        <v>3523</v>
      </c>
      <c r="G22" s="35" t="s">
        <v>0</v>
      </c>
      <c r="H22" s="26"/>
    </row>
    <row r="23" spans="1:8" s="148" customFormat="1" x14ac:dyDescent="0.25">
      <c r="A23" s="26"/>
      <c r="B23" s="29" t="s">
        <v>194</v>
      </c>
      <c r="C23" s="30" t="s">
        <v>186</v>
      </c>
      <c r="D23" s="31" t="s">
        <v>192</v>
      </c>
      <c r="E23" s="32">
        <v>213390</v>
      </c>
      <c r="F23" s="34">
        <f t="shared" si="1"/>
        <v>2845.2</v>
      </c>
      <c r="G23" s="35" t="s">
        <v>0</v>
      </c>
      <c r="H23" s="26"/>
    </row>
    <row r="24" spans="1:8" s="148" customFormat="1" x14ac:dyDescent="0.25">
      <c r="A24" s="26"/>
      <c r="B24" s="29" t="s">
        <v>195</v>
      </c>
      <c r="C24" s="30" t="s">
        <v>186</v>
      </c>
      <c r="D24" s="31" t="s">
        <v>192</v>
      </c>
      <c r="E24" s="32">
        <v>270000</v>
      </c>
      <c r="F24" s="34">
        <f t="shared" si="1"/>
        <v>3600</v>
      </c>
      <c r="G24" s="35" t="s">
        <v>0</v>
      </c>
      <c r="H24" s="26"/>
    </row>
    <row r="25" spans="1:8" s="148" customFormat="1" x14ac:dyDescent="0.25">
      <c r="A25" s="26"/>
      <c r="B25" s="29" t="s">
        <v>196</v>
      </c>
      <c r="C25" s="30" t="s">
        <v>186</v>
      </c>
      <c r="D25" s="31" t="s">
        <v>192</v>
      </c>
      <c r="E25" s="32">
        <v>60002</v>
      </c>
      <c r="F25" s="34">
        <f t="shared" si="1"/>
        <v>800.02666666666664</v>
      </c>
      <c r="G25" s="35" t="s">
        <v>0</v>
      </c>
      <c r="H25" s="26"/>
    </row>
    <row r="26" spans="1:8" s="148" customFormat="1" x14ac:dyDescent="0.25">
      <c r="A26" s="26"/>
      <c r="B26" s="29" t="s">
        <v>193</v>
      </c>
      <c r="C26" s="30" t="s">
        <v>186</v>
      </c>
      <c r="D26" s="31" t="s">
        <v>192</v>
      </c>
      <c r="E26" s="32">
        <v>45432</v>
      </c>
      <c r="F26" s="34">
        <f t="shared" si="1"/>
        <v>605.76</v>
      </c>
      <c r="G26" s="35" t="s">
        <v>0</v>
      </c>
      <c r="H26" s="26"/>
    </row>
    <row r="27" spans="1:8" s="148" customFormat="1" x14ac:dyDescent="0.25">
      <c r="A27" s="26"/>
      <c r="B27" s="29" t="s">
        <v>195</v>
      </c>
      <c r="C27" s="30" t="s">
        <v>186</v>
      </c>
      <c r="D27" s="31" t="s">
        <v>192</v>
      </c>
      <c r="E27" s="32">
        <v>60000</v>
      </c>
      <c r="F27" s="34">
        <f t="shared" si="1"/>
        <v>800</v>
      </c>
      <c r="G27" s="35" t="s">
        <v>0</v>
      </c>
      <c r="H27" s="26"/>
    </row>
    <row r="28" spans="1:8" s="148" customFormat="1" x14ac:dyDescent="0.25">
      <c r="A28" s="26"/>
      <c r="B28" s="29" t="s">
        <v>196</v>
      </c>
      <c r="C28" s="30" t="s">
        <v>186</v>
      </c>
      <c r="D28" s="31" t="s">
        <v>192</v>
      </c>
      <c r="E28" s="32">
        <v>12500</v>
      </c>
      <c r="F28" s="34">
        <f t="shared" si="1"/>
        <v>166.66666666666666</v>
      </c>
      <c r="G28" s="35" t="s">
        <v>0</v>
      </c>
      <c r="H28" s="26"/>
    </row>
    <row r="29" spans="1:8" s="148" customFormat="1" x14ac:dyDescent="0.25">
      <c r="A29" s="26"/>
      <c r="B29" s="29" t="s">
        <v>193</v>
      </c>
      <c r="C29" s="30" t="s">
        <v>186</v>
      </c>
      <c r="D29" s="31" t="s">
        <v>192</v>
      </c>
      <c r="E29" s="32">
        <v>256251</v>
      </c>
      <c r="F29" s="34">
        <f t="shared" si="1"/>
        <v>3416.68</v>
      </c>
      <c r="G29" s="35" t="s">
        <v>0</v>
      </c>
      <c r="H29" s="26"/>
    </row>
    <row r="30" spans="1:8" s="148" customFormat="1" x14ac:dyDescent="0.25">
      <c r="A30" s="26"/>
      <c r="B30" s="29" t="s">
        <v>194</v>
      </c>
      <c r="C30" s="30" t="s">
        <v>186</v>
      </c>
      <c r="D30" s="31" t="s">
        <v>192</v>
      </c>
      <c r="E30" s="32">
        <v>162000</v>
      </c>
      <c r="F30" s="34">
        <f t="shared" si="1"/>
        <v>2160</v>
      </c>
      <c r="G30" s="35" t="s">
        <v>0</v>
      </c>
      <c r="H30" s="26"/>
    </row>
    <row r="31" spans="1:8" s="148" customFormat="1" x14ac:dyDescent="0.25">
      <c r="A31" s="26"/>
      <c r="B31" s="29" t="s">
        <v>195</v>
      </c>
      <c r="C31" s="30" t="s">
        <v>186</v>
      </c>
      <c r="D31" s="31" t="s">
        <v>192</v>
      </c>
      <c r="E31" s="32">
        <v>202500</v>
      </c>
      <c r="F31" s="34">
        <f t="shared" si="1"/>
        <v>2700</v>
      </c>
      <c r="G31" s="35" t="s">
        <v>0</v>
      </c>
      <c r="H31" s="26"/>
    </row>
    <row r="32" spans="1:8" s="148" customFormat="1" x14ac:dyDescent="0.25">
      <c r="A32" s="26"/>
      <c r="B32" s="29" t="s">
        <v>196</v>
      </c>
      <c r="C32" s="30" t="s">
        <v>186</v>
      </c>
      <c r="D32" s="31" t="s">
        <v>192</v>
      </c>
      <c r="E32" s="32">
        <v>25080</v>
      </c>
      <c r="F32" s="34">
        <f t="shared" si="1"/>
        <v>334.4</v>
      </c>
      <c r="G32" s="35" t="s">
        <v>0</v>
      </c>
      <c r="H32" s="26"/>
    </row>
    <row r="33" spans="1:8" s="148" customFormat="1" x14ac:dyDescent="0.25">
      <c r="A33" s="26"/>
      <c r="B33" s="29" t="s">
        <v>191</v>
      </c>
      <c r="C33" s="30" t="s">
        <v>186</v>
      </c>
      <c r="D33" s="31" t="s">
        <v>192</v>
      </c>
      <c r="E33" s="32">
        <v>752000</v>
      </c>
      <c r="F33" s="34">
        <f t="shared" si="1"/>
        <v>10026.666666666666</v>
      </c>
      <c r="G33" s="35" t="s">
        <v>0</v>
      </c>
      <c r="H33" s="26"/>
    </row>
    <row r="34" spans="1:8" s="148" customFormat="1" x14ac:dyDescent="0.25">
      <c r="A34" s="26"/>
      <c r="B34" s="29" t="s">
        <v>197</v>
      </c>
      <c r="C34" s="30" t="s">
        <v>186</v>
      </c>
      <c r="D34" s="31" t="s">
        <v>192</v>
      </c>
      <c r="E34" s="32">
        <v>700000</v>
      </c>
      <c r="F34" s="34">
        <f t="shared" si="1"/>
        <v>9333.3333333333339</v>
      </c>
      <c r="G34" s="35" t="s">
        <v>0</v>
      </c>
      <c r="H34" s="26"/>
    </row>
    <row r="35" spans="1:8" s="148" customFormat="1" x14ac:dyDescent="0.25">
      <c r="A35" s="26"/>
      <c r="B35" s="29" t="s">
        <v>198</v>
      </c>
      <c r="C35" s="30" t="s">
        <v>186</v>
      </c>
      <c r="D35" s="31" t="s">
        <v>190</v>
      </c>
      <c r="E35" s="32">
        <v>150000</v>
      </c>
      <c r="F35" s="34">
        <f t="shared" si="1"/>
        <v>10000</v>
      </c>
      <c r="G35" s="35" t="s">
        <v>0</v>
      </c>
      <c r="H35" s="26"/>
    </row>
    <row r="36" spans="1:8" s="148" customFormat="1" x14ac:dyDescent="0.25">
      <c r="A36" s="26"/>
      <c r="B36" s="29" t="s">
        <v>199</v>
      </c>
      <c r="C36" s="30" t="s">
        <v>186</v>
      </c>
      <c r="D36" s="31" t="s">
        <v>200</v>
      </c>
      <c r="E36" s="32">
        <v>315000</v>
      </c>
      <c r="F36" s="34">
        <f t="shared" si="1"/>
        <v>31500</v>
      </c>
      <c r="G36" s="35" t="s">
        <v>0</v>
      </c>
      <c r="H36" s="26"/>
    </row>
    <row r="37" spans="1:8" s="148" customFormat="1" x14ac:dyDescent="0.25">
      <c r="A37" s="26"/>
      <c r="B37" s="29" t="s">
        <v>201</v>
      </c>
      <c r="C37" s="30" t="s">
        <v>186</v>
      </c>
      <c r="D37" s="31" t="s">
        <v>202</v>
      </c>
      <c r="E37" s="32">
        <v>58900</v>
      </c>
      <c r="F37" s="34">
        <f t="shared" si="1"/>
        <v>7362.5</v>
      </c>
      <c r="G37" s="35" t="s">
        <v>0</v>
      </c>
      <c r="H37" s="26"/>
    </row>
    <row r="38" spans="1:8" s="148" customFormat="1" x14ac:dyDescent="0.25">
      <c r="A38" s="26"/>
      <c r="B38" s="29" t="s">
        <v>201</v>
      </c>
      <c r="C38" s="30" t="s">
        <v>186</v>
      </c>
      <c r="D38" s="31" t="s">
        <v>202</v>
      </c>
      <c r="E38" s="32">
        <v>238322</v>
      </c>
      <c r="F38" s="34">
        <f t="shared" si="1"/>
        <v>29790.25</v>
      </c>
      <c r="G38" s="35" t="s">
        <v>0</v>
      </c>
      <c r="H38" s="26"/>
    </row>
    <row r="39" spans="1:8" s="148" customFormat="1" x14ac:dyDescent="0.25">
      <c r="A39" s="26"/>
      <c r="B39" s="29" t="s">
        <v>203</v>
      </c>
      <c r="C39" s="30" t="s">
        <v>186</v>
      </c>
      <c r="D39" s="31" t="s">
        <v>204</v>
      </c>
      <c r="E39" s="32">
        <v>314832</v>
      </c>
      <c r="F39" s="34">
        <f t="shared" si="1"/>
        <v>62966.400000000001</v>
      </c>
      <c r="G39" s="35" t="s">
        <v>0</v>
      </c>
      <c r="H39" s="26"/>
    </row>
    <row r="40" spans="1:8" s="148" customFormat="1" x14ac:dyDescent="0.25">
      <c r="A40" s="26"/>
      <c r="B40" s="29" t="s">
        <v>205</v>
      </c>
      <c r="C40" s="30" t="s">
        <v>186</v>
      </c>
      <c r="D40" s="31" t="s">
        <v>204</v>
      </c>
      <c r="E40" s="32">
        <v>65000</v>
      </c>
      <c r="F40" s="34">
        <f t="shared" si="1"/>
        <v>13000</v>
      </c>
      <c r="G40" s="35" t="s">
        <v>0</v>
      </c>
      <c r="H40" s="26"/>
    </row>
    <row r="41" spans="1:8" s="148" customFormat="1" x14ac:dyDescent="0.25">
      <c r="A41" s="26"/>
      <c r="B41" s="29" t="s">
        <v>206</v>
      </c>
      <c r="C41" s="30" t="s">
        <v>186</v>
      </c>
      <c r="D41" s="31" t="s">
        <v>207</v>
      </c>
      <c r="E41" s="32">
        <v>138200</v>
      </c>
      <c r="F41" s="34">
        <f t="shared" si="1"/>
        <v>5528</v>
      </c>
      <c r="G41" s="35" t="s">
        <v>0</v>
      </c>
      <c r="H41" s="26"/>
    </row>
    <row r="42" spans="1:8" s="148" customFormat="1" x14ac:dyDescent="0.25">
      <c r="A42" s="26"/>
      <c r="B42" s="29" t="s">
        <v>208</v>
      </c>
      <c r="C42" s="30" t="s">
        <v>186</v>
      </c>
      <c r="D42" s="31" t="s">
        <v>190</v>
      </c>
      <c r="E42" s="32">
        <v>121273</v>
      </c>
      <c r="F42" s="34">
        <f t="shared" si="1"/>
        <v>8084.8666666666668</v>
      </c>
      <c r="G42" s="35" t="s">
        <v>0</v>
      </c>
      <c r="H42" s="26"/>
    </row>
    <row r="43" spans="1:8" s="148" customFormat="1" x14ac:dyDescent="0.25">
      <c r="A43" s="26"/>
      <c r="B43" s="29" t="s">
        <v>203</v>
      </c>
      <c r="C43" s="30" t="s">
        <v>186</v>
      </c>
      <c r="D43" s="31" t="s">
        <v>204</v>
      </c>
      <c r="E43" s="32">
        <v>160357</v>
      </c>
      <c r="F43" s="34">
        <f t="shared" si="1"/>
        <v>32071.4</v>
      </c>
      <c r="G43" s="35" t="s">
        <v>0</v>
      </c>
      <c r="H43" s="26"/>
    </row>
    <row r="44" spans="1:8" s="148" customFormat="1" x14ac:dyDescent="0.25">
      <c r="A44" s="26"/>
      <c r="B44" s="29" t="s">
        <v>193</v>
      </c>
      <c r="C44" s="30" t="s">
        <v>186</v>
      </c>
      <c r="D44" s="31" t="s">
        <v>192</v>
      </c>
      <c r="E44" s="32">
        <v>55800</v>
      </c>
      <c r="F44" s="34">
        <f t="shared" si="1"/>
        <v>744</v>
      </c>
      <c r="G44" s="35" t="s">
        <v>0</v>
      </c>
      <c r="H44" s="26"/>
    </row>
    <row r="45" spans="1:8" s="148" customFormat="1" x14ac:dyDescent="0.25">
      <c r="A45" s="26"/>
      <c r="B45" s="29" t="s">
        <v>191</v>
      </c>
      <c r="C45" s="30" t="s">
        <v>186</v>
      </c>
      <c r="D45" s="31" t="s">
        <v>192</v>
      </c>
      <c r="E45" s="32">
        <v>295900</v>
      </c>
      <c r="F45" s="34">
        <f t="shared" si="1"/>
        <v>3945.3333333333335</v>
      </c>
      <c r="G45" s="35" t="s">
        <v>0</v>
      </c>
      <c r="H45" s="26"/>
    </row>
    <row r="46" spans="1:8" s="148" customFormat="1" x14ac:dyDescent="0.25">
      <c r="A46" s="26"/>
      <c r="B46" s="29" t="s">
        <v>194</v>
      </c>
      <c r="C46" s="30" t="s">
        <v>186</v>
      </c>
      <c r="D46" s="31" t="s">
        <v>192</v>
      </c>
      <c r="E46" s="32">
        <v>50000</v>
      </c>
      <c r="F46" s="34">
        <f t="shared" si="1"/>
        <v>666.66666666666663</v>
      </c>
      <c r="G46" s="35" t="s">
        <v>0</v>
      </c>
      <c r="H46" s="26"/>
    </row>
    <row r="47" spans="1:8" s="148" customFormat="1" x14ac:dyDescent="0.25">
      <c r="A47" s="26"/>
      <c r="B47" s="29" t="s">
        <v>195</v>
      </c>
      <c r="C47" s="30" t="s">
        <v>186</v>
      </c>
      <c r="D47" s="31" t="s">
        <v>192</v>
      </c>
      <c r="E47" s="32">
        <v>50000</v>
      </c>
      <c r="F47" s="34">
        <f t="shared" si="1"/>
        <v>666.66666666666663</v>
      </c>
      <c r="G47" s="35" t="s">
        <v>0</v>
      </c>
      <c r="H47" s="26"/>
    </row>
    <row r="48" spans="1:8" s="148" customFormat="1" x14ac:dyDescent="0.25">
      <c r="A48" s="26"/>
      <c r="B48" s="29" t="s">
        <v>197</v>
      </c>
      <c r="C48" s="30" t="s">
        <v>186</v>
      </c>
      <c r="D48" s="31" t="s">
        <v>192</v>
      </c>
      <c r="E48" s="32">
        <v>57829</v>
      </c>
      <c r="F48" s="34">
        <f t="shared" si="1"/>
        <v>771.05333333333328</v>
      </c>
      <c r="G48" s="35" t="s">
        <v>0</v>
      </c>
      <c r="H48" s="26"/>
    </row>
    <row r="49" spans="1:8" s="148" customFormat="1" x14ac:dyDescent="0.25">
      <c r="A49" s="26"/>
      <c r="B49" s="29" t="s">
        <v>193</v>
      </c>
      <c r="C49" s="30" t="s">
        <v>186</v>
      </c>
      <c r="D49" s="31" t="s">
        <v>192</v>
      </c>
      <c r="E49" s="32">
        <v>1014200</v>
      </c>
      <c r="F49" s="34">
        <f t="shared" si="1"/>
        <v>13522.666666666666</v>
      </c>
      <c r="G49" s="35" t="s">
        <v>0</v>
      </c>
      <c r="H49" s="26"/>
    </row>
    <row r="50" spans="1:8" s="148" customFormat="1" x14ac:dyDescent="0.25">
      <c r="A50" s="26"/>
      <c r="B50" s="29" t="s">
        <v>191</v>
      </c>
      <c r="C50" s="30" t="s">
        <v>186</v>
      </c>
      <c r="D50" s="31" t="s">
        <v>192</v>
      </c>
      <c r="E50" s="32">
        <v>253500</v>
      </c>
      <c r="F50" s="34">
        <f t="shared" si="1"/>
        <v>3380</v>
      </c>
      <c r="G50" s="35" t="s">
        <v>0</v>
      </c>
      <c r="H50" s="26"/>
    </row>
    <row r="51" spans="1:8" s="148" customFormat="1" x14ac:dyDescent="0.25">
      <c r="A51" s="26"/>
      <c r="B51" s="29" t="s">
        <v>194</v>
      </c>
      <c r="C51" s="30" t="s">
        <v>186</v>
      </c>
      <c r="D51" s="31" t="s">
        <v>192</v>
      </c>
      <c r="E51" s="32">
        <v>870000</v>
      </c>
      <c r="F51" s="34">
        <f t="shared" si="1"/>
        <v>11600</v>
      </c>
      <c r="G51" s="35" t="s">
        <v>0</v>
      </c>
      <c r="H51" s="26"/>
    </row>
    <row r="52" spans="1:8" s="148" customFormat="1" x14ac:dyDescent="0.25">
      <c r="A52" s="26"/>
      <c r="B52" s="29" t="s">
        <v>196</v>
      </c>
      <c r="C52" s="30" t="s">
        <v>186</v>
      </c>
      <c r="D52" s="31" t="s">
        <v>192</v>
      </c>
      <c r="E52" s="32">
        <v>150000</v>
      </c>
      <c r="F52" s="34">
        <f t="shared" si="1"/>
        <v>2000</v>
      </c>
      <c r="G52" s="35" t="s">
        <v>0</v>
      </c>
      <c r="H52" s="26"/>
    </row>
    <row r="53" spans="1:8" s="148" customFormat="1" x14ac:dyDescent="0.25">
      <c r="A53" s="26"/>
      <c r="B53" s="29" t="s">
        <v>193</v>
      </c>
      <c r="C53" s="30" t="s">
        <v>186</v>
      </c>
      <c r="D53" s="31" t="s">
        <v>192</v>
      </c>
      <c r="E53" s="32">
        <v>608400</v>
      </c>
      <c r="F53" s="34">
        <f t="shared" si="1"/>
        <v>8112</v>
      </c>
      <c r="G53" s="35" t="s">
        <v>0</v>
      </c>
      <c r="H53" s="26"/>
    </row>
    <row r="54" spans="1:8" s="148" customFormat="1" x14ac:dyDescent="0.25">
      <c r="A54" s="26"/>
      <c r="B54" s="29" t="s">
        <v>191</v>
      </c>
      <c r="C54" s="30" t="s">
        <v>186</v>
      </c>
      <c r="D54" s="31" t="s">
        <v>192</v>
      </c>
      <c r="E54" s="32">
        <v>424200</v>
      </c>
      <c r="F54" s="34">
        <f t="shared" si="1"/>
        <v>5656</v>
      </c>
      <c r="G54" s="35" t="s">
        <v>0</v>
      </c>
      <c r="H54" s="26"/>
    </row>
    <row r="55" spans="1:8" s="148" customFormat="1" x14ac:dyDescent="0.25">
      <c r="A55" s="26"/>
      <c r="B55" s="29" t="s">
        <v>194</v>
      </c>
      <c r="C55" s="30" t="s">
        <v>186</v>
      </c>
      <c r="D55" s="31" t="s">
        <v>192</v>
      </c>
      <c r="E55" s="32">
        <v>1240000</v>
      </c>
      <c r="F55" s="34">
        <f t="shared" si="1"/>
        <v>16533.333333333332</v>
      </c>
      <c r="G55" s="35" t="s">
        <v>0</v>
      </c>
      <c r="H55" s="26"/>
    </row>
    <row r="56" spans="1:8" s="148" customFormat="1" x14ac:dyDescent="0.25">
      <c r="A56" s="26"/>
      <c r="B56" s="29" t="s">
        <v>195</v>
      </c>
      <c r="C56" s="30" t="s">
        <v>186</v>
      </c>
      <c r="D56" s="31" t="s">
        <v>192</v>
      </c>
      <c r="E56" s="32">
        <v>1240000</v>
      </c>
      <c r="F56" s="34">
        <f t="shared" si="1"/>
        <v>16533.333333333332</v>
      </c>
      <c r="G56" s="35" t="s">
        <v>0</v>
      </c>
      <c r="H56" s="26"/>
    </row>
    <row r="57" spans="1:8" s="148" customFormat="1" x14ac:dyDescent="0.25">
      <c r="A57" s="26"/>
      <c r="B57" s="29" t="s">
        <v>196</v>
      </c>
      <c r="C57" s="30" t="s">
        <v>186</v>
      </c>
      <c r="D57" s="31" t="s">
        <v>192</v>
      </c>
      <c r="E57" s="32">
        <v>175000</v>
      </c>
      <c r="F57" s="34">
        <f t="shared" si="1"/>
        <v>2333.3333333333335</v>
      </c>
      <c r="G57" s="35" t="s">
        <v>0</v>
      </c>
      <c r="H57" s="26"/>
    </row>
    <row r="58" spans="1:8" s="148" customFormat="1" x14ac:dyDescent="0.25">
      <c r="A58" s="26"/>
      <c r="B58" s="29" t="s">
        <v>191</v>
      </c>
      <c r="C58" s="30" t="s">
        <v>186</v>
      </c>
      <c r="D58" s="31" t="s">
        <v>192</v>
      </c>
      <c r="E58" s="32">
        <v>87829</v>
      </c>
      <c r="F58" s="34">
        <f t="shared" si="1"/>
        <v>1171.0533333333333</v>
      </c>
      <c r="G58" s="35" t="s">
        <v>0</v>
      </c>
      <c r="H58" s="26"/>
    </row>
    <row r="59" spans="1:8" s="148" customFormat="1" x14ac:dyDescent="0.25">
      <c r="A59" s="26"/>
      <c r="B59" s="29" t="s">
        <v>194</v>
      </c>
      <c r="C59" s="30" t="s">
        <v>186</v>
      </c>
      <c r="D59" s="31" t="s">
        <v>192</v>
      </c>
      <c r="E59" s="32">
        <v>168152</v>
      </c>
      <c r="F59" s="34">
        <f t="shared" si="1"/>
        <v>2242.0266666666666</v>
      </c>
      <c r="G59" s="35" t="s">
        <v>0</v>
      </c>
      <c r="H59" s="26"/>
    </row>
    <row r="60" spans="1:8" s="148" customFormat="1" x14ac:dyDescent="0.25">
      <c r="A60" s="26"/>
      <c r="B60" s="29" t="s">
        <v>195</v>
      </c>
      <c r="C60" s="30" t="s">
        <v>186</v>
      </c>
      <c r="D60" s="31" t="s">
        <v>192</v>
      </c>
      <c r="E60" s="32">
        <v>45000</v>
      </c>
      <c r="F60" s="34">
        <f t="shared" si="1"/>
        <v>600</v>
      </c>
      <c r="G60" s="35" t="s">
        <v>0</v>
      </c>
      <c r="H60" s="26"/>
    </row>
    <row r="61" spans="1:8" s="148" customFormat="1" x14ac:dyDescent="0.25">
      <c r="A61" s="26"/>
      <c r="B61" s="29" t="s">
        <v>194</v>
      </c>
      <c r="C61" s="30" t="s">
        <v>186</v>
      </c>
      <c r="D61" s="31" t="s">
        <v>192</v>
      </c>
      <c r="E61" s="32">
        <v>225000</v>
      </c>
      <c r="F61" s="34">
        <f t="shared" si="1"/>
        <v>3000</v>
      </c>
      <c r="G61" s="35" t="s">
        <v>0</v>
      </c>
      <c r="H61" s="26"/>
    </row>
    <row r="62" spans="1:8" s="148" customFormat="1" x14ac:dyDescent="0.25">
      <c r="A62" s="26"/>
      <c r="B62" s="29" t="s">
        <v>195</v>
      </c>
      <c r="C62" s="30" t="s">
        <v>186</v>
      </c>
      <c r="D62" s="31" t="s">
        <v>192</v>
      </c>
      <c r="E62" s="32">
        <v>210000</v>
      </c>
      <c r="F62" s="34">
        <f t="shared" si="1"/>
        <v>2800</v>
      </c>
      <c r="G62" s="35" t="s">
        <v>0</v>
      </c>
      <c r="H62" s="26"/>
    </row>
    <row r="63" spans="1:8" s="148" customFormat="1" x14ac:dyDescent="0.25">
      <c r="A63" s="26"/>
      <c r="B63" s="29" t="s">
        <v>196</v>
      </c>
      <c r="C63" s="30" t="s">
        <v>186</v>
      </c>
      <c r="D63" s="31" t="s">
        <v>192</v>
      </c>
      <c r="E63" s="32">
        <v>20000</v>
      </c>
      <c r="F63" s="34">
        <f t="shared" si="1"/>
        <v>266.66666666666669</v>
      </c>
      <c r="G63" s="35" t="s">
        <v>0</v>
      </c>
      <c r="H63" s="26"/>
    </row>
    <row r="64" spans="1:8" s="148" customFormat="1" x14ac:dyDescent="0.25">
      <c r="A64" s="26"/>
      <c r="B64" s="29" t="s">
        <v>194</v>
      </c>
      <c r="C64" s="30" t="s">
        <v>186</v>
      </c>
      <c r="D64" s="31" t="s">
        <v>192</v>
      </c>
      <c r="E64" s="32">
        <v>20000</v>
      </c>
      <c r="F64" s="34">
        <f t="shared" si="1"/>
        <v>266.66666666666669</v>
      </c>
      <c r="G64" s="35" t="s">
        <v>0</v>
      </c>
      <c r="H64" s="26"/>
    </row>
    <row r="65" spans="1:8" s="148" customFormat="1" x14ac:dyDescent="0.25">
      <c r="A65" s="26"/>
      <c r="B65" s="29" t="s">
        <v>195</v>
      </c>
      <c r="C65" s="30" t="s">
        <v>186</v>
      </c>
      <c r="D65" s="31" t="s">
        <v>192</v>
      </c>
      <c r="E65" s="32">
        <v>20000</v>
      </c>
      <c r="F65" s="34">
        <f t="shared" si="1"/>
        <v>266.66666666666669</v>
      </c>
      <c r="G65" s="35" t="s">
        <v>0</v>
      </c>
      <c r="H65" s="26"/>
    </row>
    <row r="66" spans="1:8" s="148" customFormat="1" x14ac:dyDescent="0.25">
      <c r="A66" s="26"/>
      <c r="B66" s="29" t="s">
        <v>209</v>
      </c>
      <c r="C66" s="30" t="s">
        <v>186</v>
      </c>
      <c r="D66" s="31" t="s">
        <v>192</v>
      </c>
      <c r="E66" s="32">
        <v>5788380</v>
      </c>
      <c r="F66" s="34">
        <f t="shared" si="1"/>
        <v>77178.399999999994</v>
      </c>
      <c r="G66" s="35" t="s">
        <v>0</v>
      </c>
      <c r="H66" s="26"/>
    </row>
    <row r="67" spans="1:8" s="148" customFormat="1" x14ac:dyDescent="0.25">
      <c r="A67" s="26"/>
      <c r="B67" s="29" t="s">
        <v>209</v>
      </c>
      <c r="C67" s="30" t="s">
        <v>186</v>
      </c>
      <c r="D67" s="31" t="s">
        <v>192</v>
      </c>
      <c r="E67" s="32">
        <v>217291</v>
      </c>
      <c r="F67" s="34">
        <f t="shared" si="1"/>
        <v>2897.2133333333331</v>
      </c>
      <c r="G67" s="35" t="s">
        <v>0</v>
      </c>
      <c r="H67" s="26"/>
    </row>
    <row r="68" spans="1:8" s="148" customFormat="1" x14ac:dyDescent="0.25">
      <c r="A68" s="26"/>
      <c r="B68" s="29" t="s">
        <v>209</v>
      </c>
      <c r="C68" s="30" t="s">
        <v>186</v>
      </c>
      <c r="D68" s="31" t="s">
        <v>192</v>
      </c>
      <c r="E68" s="32">
        <v>204168</v>
      </c>
      <c r="F68" s="34">
        <f t="shared" si="1"/>
        <v>2722.24</v>
      </c>
      <c r="G68" s="35" t="s">
        <v>0</v>
      </c>
      <c r="H68" s="26"/>
    </row>
    <row r="69" spans="1:8" s="148" customFormat="1" x14ac:dyDescent="0.25">
      <c r="A69" s="26"/>
      <c r="B69" s="29" t="s">
        <v>210</v>
      </c>
      <c r="C69" s="30" t="s">
        <v>186</v>
      </c>
      <c r="D69" s="31" t="s">
        <v>211</v>
      </c>
      <c r="E69" s="32">
        <v>250000</v>
      </c>
      <c r="F69" s="34">
        <f t="shared" si="1"/>
        <v>5000</v>
      </c>
      <c r="G69" s="35" t="s">
        <v>0</v>
      </c>
      <c r="H69" s="26"/>
    </row>
    <row r="70" spans="1:8" s="148" customFormat="1" x14ac:dyDescent="0.25">
      <c r="A70" s="26"/>
      <c r="B70" s="29" t="s">
        <v>212</v>
      </c>
      <c r="C70" s="30" t="s">
        <v>186</v>
      </c>
      <c r="D70" s="31" t="s">
        <v>207</v>
      </c>
      <c r="E70" s="32">
        <v>500000</v>
      </c>
      <c r="F70" s="34">
        <f t="shared" si="1"/>
        <v>20000</v>
      </c>
      <c r="G70" s="35" t="s">
        <v>0</v>
      </c>
      <c r="H70" s="26"/>
    </row>
    <row r="71" spans="1:8" s="148" customFormat="1" x14ac:dyDescent="0.25">
      <c r="A71" s="26"/>
      <c r="B71" s="29" t="s">
        <v>213</v>
      </c>
      <c r="C71" s="30" t="s">
        <v>186</v>
      </c>
      <c r="D71" s="31" t="s">
        <v>200</v>
      </c>
      <c r="E71" s="32">
        <v>70000</v>
      </c>
      <c r="F71" s="34">
        <f t="shared" si="1"/>
        <v>7000</v>
      </c>
      <c r="G71" s="35" t="s">
        <v>0</v>
      </c>
      <c r="H71" s="26"/>
    </row>
    <row r="72" spans="1:8" s="148" customFormat="1" x14ac:dyDescent="0.25">
      <c r="A72" s="26"/>
      <c r="B72" s="29" t="s">
        <v>188</v>
      </c>
      <c r="C72" s="30" t="s">
        <v>186</v>
      </c>
      <c r="D72" s="31" t="s">
        <v>187</v>
      </c>
      <c r="E72" s="32">
        <v>168265</v>
      </c>
      <c r="F72" s="34">
        <f t="shared" si="1"/>
        <v>5608.833333333333</v>
      </c>
      <c r="G72" s="35" t="s">
        <v>0</v>
      </c>
      <c r="H72" s="26"/>
    </row>
    <row r="73" spans="1:8" s="148" customFormat="1" x14ac:dyDescent="0.25">
      <c r="A73" s="26"/>
      <c r="B73" s="29" t="s">
        <v>194</v>
      </c>
      <c r="C73" s="30" t="s">
        <v>186</v>
      </c>
      <c r="D73" s="31" t="s">
        <v>192</v>
      </c>
      <c r="E73" s="32">
        <v>48000</v>
      </c>
      <c r="F73" s="34">
        <f t="shared" ref="F73:F95" si="2">E73/D73</f>
        <v>640</v>
      </c>
      <c r="G73" s="35" t="s">
        <v>0</v>
      </c>
      <c r="H73" s="26"/>
    </row>
    <row r="74" spans="1:8" s="148" customFormat="1" x14ac:dyDescent="0.25">
      <c r="A74" s="26"/>
      <c r="B74" s="29" t="s">
        <v>195</v>
      </c>
      <c r="C74" s="30" t="s">
        <v>186</v>
      </c>
      <c r="D74" s="31" t="s">
        <v>192</v>
      </c>
      <c r="E74" s="32">
        <v>80000</v>
      </c>
      <c r="F74" s="34">
        <f t="shared" si="2"/>
        <v>1066.6666666666667</v>
      </c>
      <c r="G74" s="35" t="s">
        <v>0</v>
      </c>
      <c r="H74" s="26"/>
    </row>
    <row r="75" spans="1:8" s="148" customFormat="1" x14ac:dyDescent="0.25">
      <c r="A75" s="26"/>
      <c r="B75" s="29" t="s">
        <v>214</v>
      </c>
      <c r="C75" s="30" t="s">
        <v>186</v>
      </c>
      <c r="D75" s="31" t="s">
        <v>192</v>
      </c>
      <c r="E75" s="32">
        <v>6400</v>
      </c>
      <c r="F75" s="34">
        <f t="shared" si="2"/>
        <v>85.333333333333329</v>
      </c>
      <c r="G75" s="35" t="s">
        <v>0</v>
      </c>
      <c r="H75" s="26"/>
    </row>
    <row r="76" spans="1:8" s="148" customFormat="1" x14ac:dyDescent="0.25">
      <c r="A76" s="26"/>
      <c r="B76" s="29" t="s">
        <v>193</v>
      </c>
      <c r="C76" s="30" t="s">
        <v>186</v>
      </c>
      <c r="D76" s="31" t="s">
        <v>192</v>
      </c>
      <c r="E76" s="32">
        <v>8400</v>
      </c>
      <c r="F76" s="34">
        <f t="shared" si="2"/>
        <v>112</v>
      </c>
      <c r="G76" s="35" t="s">
        <v>0</v>
      </c>
      <c r="H76" s="26"/>
    </row>
    <row r="77" spans="1:8" s="148" customFormat="1" x14ac:dyDescent="0.25">
      <c r="A77" s="26"/>
      <c r="B77" s="29" t="s">
        <v>194</v>
      </c>
      <c r="C77" s="30" t="s">
        <v>186</v>
      </c>
      <c r="D77" s="31" t="s">
        <v>192</v>
      </c>
      <c r="E77" s="32">
        <v>274692</v>
      </c>
      <c r="F77" s="34">
        <f t="shared" si="2"/>
        <v>3662.56</v>
      </c>
      <c r="G77" s="35" t="s">
        <v>0</v>
      </c>
      <c r="H77" s="26"/>
    </row>
    <row r="78" spans="1:8" s="148" customFormat="1" x14ac:dyDescent="0.25">
      <c r="A78" s="26"/>
      <c r="B78" s="29" t="s">
        <v>195</v>
      </c>
      <c r="C78" s="30" t="s">
        <v>186</v>
      </c>
      <c r="D78" s="31" t="s">
        <v>192</v>
      </c>
      <c r="E78" s="32">
        <v>682000</v>
      </c>
      <c r="F78" s="34">
        <f t="shared" si="2"/>
        <v>9093.3333333333339</v>
      </c>
      <c r="G78" s="35" t="s">
        <v>0</v>
      </c>
      <c r="H78" s="26"/>
    </row>
    <row r="79" spans="1:8" s="148" customFormat="1" x14ac:dyDescent="0.25">
      <c r="A79" s="26"/>
      <c r="B79" s="29" t="s">
        <v>196</v>
      </c>
      <c r="C79" s="30" t="s">
        <v>186</v>
      </c>
      <c r="D79" s="31" t="s">
        <v>192</v>
      </c>
      <c r="E79" s="32">
        <v>78000</v>
      </c>
      <c r="F79" s="34">
        <f t="shared" si="2"/>
        <v>1040</v>
      </c>
      <c r="G79" s="35" t="s">
        <v>0</v>
      </c>
      <c r="H79" s="26"/>
    </row>
    <row r="80" spans="1:8" s="148" customFormat="1" x14ac:dyDescent="0.25">
      <c r="A80" s="26"/>
      <c r="B80" s="29" t="s">
        <v>197</v>
      </c>
      <c r="C80" s="30" t="s">
        <v>186</v>
      </c>
      <c r="D80" s="31" t="s">
        <v>192</v>
      </c>
      <c r="E80" s="32">
        <v>30000</v>
      </c>
      <c r="F80" s="34">
        <f t="shared" si="2"/>
        <v>400</v>
      </c>
      <c r="G80" s="35" t="s">
        <v>0</v>
      </c>
      <c r="H80" s="26"/>
    </row>
    <row r="81" spans="1:8" s="148" customFormat="1" x14ac:dyDescent="0.25">
      <c r="A81" s="26"/>
      <c r="B81" s="29" t="s">
        <v>194</v>
      </c>
      <c r="C81" s="30" t="s">
        <v>186</v>
      </c>
      <c r="D81" s="31" t="s">
        <v>192</v>
      </c>
      <c r="E81" s="32">
        <v>100000</v>
      </c>
      <c r="F81" s="34">
        <f t="shared" si="2"/>
        <v>1333.3333333333333</v>
      </c>
      <c r="G81" s="35" t="s">
        <v>0</v>
      </c>
      <c r="H81" s="26"/>
    </row>
    <row r="82" spans="1:8" s="148" customFormat="1" x14ac:dyDescent="0.25">
      <c r="A82" s="26"/>
      <c r="B82" s="29" t="s">
        <v>195</v>
      </c>
      <c r="C82" s="30" t="s">
        <v>186</v>
      </c>
      <c r="D82" s="31" t="s">
        <v>192</v>
      </c>
      <c r="E82" s="32">
        <v>312000</v>
      </c>
      <c r="F82" s="34">
        <f t="shared" si="2"/>
        <v>4160</v>
      </c>
      <c r="G82" s="35" t="s">
        <v>0</v>
      </c>
      <c r="H82" s="26"/>
    </row>
    <row r="83" spans="1:8" s="148" customFormat="1" x14ac:dyDescent="0.25">
      <c r="A83" s="26"/>
      <c r="B83" s="29" t="s">
        <v>196</v>
      </c>
      <c r="C83" s="30" t="s">
        <v>186</v>
      </c>
      <c r="D83" s="31" t="s">
        <v>192</v>
      </c>
      <c r="E83" s="32">
        <v>31000</v>
      </c>
      <c r="F83" s="34">
        <f t="shared" si="2"/>
        <v>413.33333333333331</v>
      </c>
      <c r="G83" s="35" t="s">
        <v>0</v>
      </c>
      <c r="H83" s="26"/>
    </row>
    <row r="84" spans="1:8" s="148" customFormat="1" x14ac:dyDescent="0.25">
      <c r="A84" s="26"/>
      <c r="B84" s="29" t="s">
        <v>197</v>
      </c>
      <c r="C84" s="30" t="s">
        <v>186</v>
      </c>
      <c r="D84" s="31" t="s">
        <v>192</v>
      </c>
      <c r="E84" s="32">
        <v>36000</v>
      </c>
      <c r="F84" s="34">
        <f t="shared" si="2"/>
        <v>480</v>
      </c>
      <c r="G84" s="35" t="s">
        <v>0</v>
      </c>
      <c r="H84" s="26"/>
    </row>
    <row r="85" spans="1:8" s="148" customFormat="1" x14ac:dyDescent="0.25">
      <c r="A85" s="26"/>
      <c r="B85" s="29" t="s">
        <v>195</v>
      </c>
      <c r="C85" s="30" t="s">
        <v>186</v>
      </c>
      <c r="D85" s="31" t="s">
        <v>192</v>
      </c>
      <c r="E85" s="32">
        <v>264500</v>
      </c>
      <c r="F85" s="34">
        <f t="shared" si="2"/>
        <v>3526.6666666666665</v>
      </c>
      <c r="G85" s="35" t="s">
        <v>0</v>
      </c>
      <c r="H85" s="26"/>
    </row>
    <row r="86" spans="1:8" s="148" customFormat="1" x14ac:dyDescent="0.25">
      <c r="A86" s="26"/>
      <c r="B86" s="29" t="s">
        <v>193</v>
      </c>
      <c r="C86" s="30" t="s">
        <v>186</v>
      </c>
      <c r="D86" s="31" t="s">
        <v>192</v>
      </c>
      <c r="E86" s="32">
        <v>117000</v>
      </c>
      <c r="F86" s="34">
        <f t="shared" si="2"/>
        <v>1560</v>
      </c>
      <c r="G86" s="35" t="s">
        <v>0</v>
      </c>
      <c r="H86" s="26"/>
    </row>
    <row r="87" spans="1:8" s="148" customFormat="1" x14ac:dyDescent="0.25">
      <c r="A87" s="26"/>
      <c r="B87" s="29" t="s">
        <v>194</v>
      </c>
      <c r="C87" s="30" t="s">
        <v>186</v>
      </c>
      <c r="D87" s="31" t="s">
        <v>192</v>
      </c>
      <c r="E87" s="32">
        <v>106025</v>
      </c>
      <c r="F87" s="34">
        <f t="shared" si="2"/>
        <v>1413.6666666666667</v>
      </c>
      <c r="G87" s="35" t="s">
        <v>0</v>
      </c>
      <c r="H87" s="26"/>
    </row>
    <row r="88" spans="1:8" s="148" customFormat="1" x14ac:dyDescent="0.25">
      <c r="A88" s="26"/>
      <c r="B88" s="29" t="s">
        <v>195</v>
      </c>
      <c r="C88" s="30" t="s">
        <v>186</v>
      </c>
      <c r="D88" s="31" t="s">
        <v>192</v>
      </c>
      <c r="E88" s="32">
        <v>120000</v>
      </c>
      <c r="F88" s="34">
        <f t="shared" si="2"/>
        <v>1600</v>
      </c>
      <c r="G88" s="35" t="s">
        <v>0</v>
      </c>
      <c r="H88" s="26"/>
    </row>
    <row r="89" spans="1:8" s="148" customFormat="1" x14ac:dyDescent="0.25">
      <c r="A89" s="26"/>
      <c r="B89" s="29" t="s">
        <v>193</v>
      </c>
      <c r="C89" s="30" t="s">
        <v>186</v>
      </c>
      <c r="D89" s="31" t="s">
        <v>192</v>
      </c>
      <c r="E89" s="32">
        <v>60000</v>
      </c>
      <c r="F89" s="34">
        <f t="shared" si="2"/>
        <v>800</v>
      </c>
      <c r="G89" s="35" t="s">
        <v>0</v>
      </c>
      <c r="H89" s="26"/>
    </row>
    <row r="90" spans="1:8" s="148" customFormat="1" x14ac:dyDescent="0.25">
      <c r="A90" s="26"/>
      <c r="B90" s="29" t="s">
        <v>215</v>
      </c>
      <c r="C90" s="30" t="s">
        <v>186</v>
      </c>
      <c r="D90" s="31" t="s">
        <v>211</v>
      </c>
      <c r="E90" s="32">
        <v>420651</v>
      </c>
      <c r="F90" s="34">
        <f t="shared" si="2"/>
        <v>8413.02</v>
      </c>
      <c r="G90" s="35" t="s">
        <v>0</v>
      </c>
      <c r="H90" s="26"/>
    </row>
    <row r="91" spans="1:8" s="148" customFormat="1" x14ac:dyDescent="0.25">
      <c r="A91" s="26"/>
      <c r="B91" s="29" t="s">
        <v>195</v>
      </c>
      <c r="C91" s="30" t="s">
        <v>186</v>
      </c>
      <c r="D91" s="31" t="s">
        <v>192</v>
      </c>
      <c r="E91" s="32">
        <v>870000</v>
      </c>
      <c r="F91" s="34">
        <f t="shared" si="2"/>
        <v>11600</v>
      </c>
      <c r="G91" s="35" t="s">
        <v>0</v>
      </c>
      <c r="H91" s="26"/>
    </row>
    <row r="92" spans="1:8" s="148" customFormat="1" x14ac:dyDescent="0.25">
      <c r="A92" s="26"/>
      <c r="B92" s="29" t="s">
        <v>219</v>
      </c>
      <c r="C92" s="30" t="s">
        <v>186</v>
      </c>
      <c r="D92" s="31" t="s">
        <v>200</v>
      </c>
      <c r="E92" s="32">
        <v>305511</v>
      </c>
      <c r="F92" s="34">
        <f t="shared" si="2"/>
        <v>30551.1</v>
      </c>
      <c r="G92" s="35" t="s">
        <v>0</v>
      </c>
      <c r="H92" s="26"/>
    </row>
    <row r="93" spans="1:8" s="148" customFormat="1" x14ac:dyDescent="0.25">
      <c r="A93" s="26"/>
      <c r="B93" s="29" t="s">
        <v>216</v>
      </c>
      <c r="C93" s="30" t="s">
        <v>186</v>
      </c>
      <c r="D93" s="31" t="s">
        <v>200</v>
      </c>
      <c r="E93" s="32">
        <v>301707</v>
      </c>
      <c r="F93" s="34">
        <f t="shared" si="2"/>
        <v>30170.7</v>
      </c>
      <c r="G93" s="35" t="s">
        <v>0</v>
      </c>
      <c r="H93" s="26"/>
    </row>
    <row r="94" spans="1:8" s="148" customFormat="1" x14ac:dyDescent="0.25">
      <c r="A94" s="26"/>
      <c r="B94" s="29" t="s">
        <v>217</v>
      </c>
      <c r="C94" s="30" t="s">
        <v>186</v>
      </c>
      <c r="D94" s="31" t="s">
        <v>200</v>
      </c>
      <c r="E94" s="32">
        <v>209141</v>
      </c>
      <c r="F94" s="34">
        <f t="shared" si="2"/>
        <v>20914.099999999999</v>
      </c>
      <c r="G94" s="35" t="s">
        <v>0</v>
      </c>
      <c r="H94" s="26"/>
    </row>
    <row r="95" spans="1:8" s="148" customFormat="1" x14ac:dyDescent="0.25">
      <c r="A95" s="26"/>
      <c r="B95" s="29" t="s">
        <v>218</v>
      </c>
      <c r="C95" s="30" t="s">
        <v>186</v>
      </c>
      <c r="D95" s="31" t="s">
        <v>200</v>
      </c>
      <c r="E95" s="32">
        <v>824595</v>
      </c>
      <c r="F95" s="34">
        <f t="shared" si="2"/>
        <v>82459.5</v>
      </c>
      <c r="G95" s="35" t="s">
        <v>0</v>
      </c>
      <c r="H95" s="26"/>
    </row>
    <row r="96" spans="1:8" s="148" customFormat="1" x14ac:dyDescent="0.25">
      <c r="A96" s="26"/>
      <c r="B96" s="23" t="s">
        <v>71</v>
      </c>
      <c r="C96" s="158"/>
      <c r="D96" s="158"/>
      <c r="E96" s="158"/>
      <c r="F96" s="36">
        <f>SUM(F8:F95)</f>
        <v>795737.81666666677</v>
      </c>
      <c r="G96" s="37" t="s">
        <v>0</v>
      </c>
      <c r="H96" s="26"/>
    </row>
    <row r="97" spans="1:8" s="148" customFormat="1" x14ac:dyDescent="0.25">
      <c r="A97" s="26"/>
      <c r="B97" s="107" t="s">
        <v>132</v>
      </c>
      <c r="C97" s="159"/>
      <c r="D97" s="159"/>
      <c r="E97" s="159"/>
      <c r="F97" s="66">
        <v>2922213.5</v>
      </c>
      <c r="G97" s="37" t="s">
        <v>0</v>
      </c>
      <c r="H97" s="26"/>
    </row>
    <row r="98" spans="1:8" s="148" customFormat="1" x14ac:dyDescent="0.25">
      <c r="A98" s="26"/>
      <c r="B98" s="39" t="s">
        <v>68</v>
      </c>
      <c r="C98" s="160"/>
      <c r="D98" s="160"/>
      <c r="E98" s="161"/>
      <c r="F98" s="38">
        <f>F96+F97</f>
        <v>3717951.3166666669</v>
      </c>
      <c r="G98" s="38" t="s">
        <v>0</v>
      </c>
      <c r="H98" s="26"/>
    </row>
    <row r="99" spans="1:8" s="148" customFormat="1" x14ac:dyDescent="0.25">
      <c r="A99" s="26"/>
      <c r="B99" s="26"/>
      <c r="C99" s="26"/>
      <c r="D99" s="26"/>
      <c r="E99" s="26"/>
      <c r="F99" s="26"/>
      <c r="G99" s="26"/>
      <c r="H99" s="26"/>
    </row>
    <row r="100" spans="1:8" s="148" customFormat="1" x14ac:dyDescent="0.25">
      <c r="A100" s="26"/>
      <c r="B100" s="26"/>
      <c r="C100" s="26"/>
      <c r="D100" s="26"/>
      <c r="E100" s="26"/>
      <c r="F100" s="26"/>
      <c r="G100" s="26"/>
      <c r="H100" s="26"/>
    </row>
    <row r="101" spans="1:8" s="148" customFormat="1" x14ac:dyDescent="0.25">
      <c r="A101" s="26"/>
      <c r="B101" s="26"/>
      <c r="C101" s="26"/>
      <c r="D101" s="26"/>
      <c r="E101" s="26"/>
      <c r="F101" s="26"/>
      <c r="G101" s="26"/>
      <c r="H101" s="26"/>
    </row>
    <row r="102" spans="1:8" s="148" customFormat="1" hidden="1" x14ac:dyDescent="0.25"/>
    <row r="103" spans="1:8" s="148" customFormat="1" hidden="1" x14ac:dyDescent="0.25"/>
    <row r="104" spans="1:8" s="148" customFormat="1" hidden="1" x14ac:dyDescent="0.25"/>
    <row r="105" spans="1:8" s="148" customFormat="1" ht="14.45" hidden="1" customHeight="1" x14ac:dyDescent="0.25"/>
    <row r="106" spans="1:8" s="148" customFormat="1" ht="14.45" hidden="1" customHeight="1" x14ac:dyDescent="0.25"/>
    <row r="107" spans="1:8" s="148" customFormat="1" ht="15" hidden="1" customHeight="1" x14ac:dyDescent="0.25"/>
    <row r="108" spans="1:8" s="148" customFormat="1" ht="15" hidden="1" customHeight="1" x14ac:dyDescent="0.25"/>
    <row r="109" spans="1:8" s="148" customFormat="1" ht="15" hidden="1" customHeight="1" x14ac:dyDescent="0.25"/>
    <row r="110" spans="1:8" s="148" customFormat="1" ht="15" hidden="1" customHeight="1" x14ac:dyDescent="0.25"/>
    <row r="111" spans="1:8" s="148" customFormat="1" ht="15" hidden="1" customHeight="1" x14ac:dyDescent="0.25"/>
    <row r="112" spans="1:8" s="148" customFormat="1" hidden="1" x14ac:dyDescent="0.25"/>
    <row r="113" s="148" customFormat="1" hidden="1" x14ac:dyDescent="0.25"/>
    <row r="114" s="148" customFormat="1" hidden="1" x14ac:dyDescent="0.25"/>
    <row r="115" s="148" customFormat="1" hidden="1" x14ac:dyDescent="0.25"/>
    <row r="116" s="148" customFormat="1" hidden="1" x14ac:dyDescent="0.25"/>
    <row r="117" s="148" customFormat="1" hidden="1" x14ac:dyDescent="0.25"/>
    <row r="118" s="148" customFormat="1" hidden="1" x14ac:dyDescent="0.25"/>
    <row r="119" s="148" customFormat="1" hidden="1" x14ac:dyDescent="0.25"/>
    <row r="120" s="148" customFormat="1" hidden="1" x14ac:dyDescent="0.25"/>
    <row r="121" s="148" customFormat="1" hidden="1" x14ac:dyDescent="0.25"/>
    <row r="122" s="148" customFormat="1" hidden="1" x14ac:dyDescent="0.25"/>
    <row r="123" s="148" customFormat="1" hidden="1" x14ac:dyDescent="0.25"/>
    <row r="124" s="148" customFormat="1" hidden="1" x14ac:dyDescent="0.25"/>
    <row r="125" s="148" customFormat="1" hidden="1" x14ac:dyDescent="0.25"/>
    <row r="126" s="148" customFormat="1" hidden="1" x14ac:dyDescent="0.25"/>
    <row r="127" s="148" customFormat="1" hidden="1" x14ac:dyDescent="0.25"/>
    <row r="128" s="148" customFormat="1" hidden="1" x14ac:dyDescent="0.25"/>
    <row r="129" s="148" customFormat="1" hidden="1" x14ac:dyDescent="0.25"/>
    <row r="130" s="148" customFormat="1" hidden="1" x14ac:dyDescent="0.25"/>
    <row r="131" s="148" customFormat="1" hidden="1" x14ac:dyDescent="0.25"/>
    <row r="132" s="148" customFormat="1" hidden="1" x14ac:dyDescent="0.25"/>
    <row r="133" s="148" customFormat="1" hidden="1" x14ac:dyDescent="0.25"/>
    <row r="134" s="148" customFormat="1" hidden="1" x14ac:dyDescent="0.25"/>
    <row r="135" s="148" customFormat="1" hidden="1" x14ac:dyDescent="0.25"/>
    <row r="136" s="148" customFormat="1" hidden="1" x14ac:dyDescent="0.25"/>
    <row r="137" s="148" customFormat="1" hidden="1" x14ac:dyDescent="0.25"/>
    <row r="138" s="148" customFormat="1" hidden="1" x14ac:dyDescent="0.25"/>
    <row r="139" s="148" customFormat="1" hidden="1" x14ac:dyDescent="0.25"/>
    <row r="140" s="148" customFormat="1" hidden="1" x14ac:dyDescent="0.25"/>
    <row r="141" s="148" customFormat="1" hidden="1" x14ac:dyDescent="0.25"/>
    <row r="142" s="148" customFormat="1" hidden="1" x14ac:dyDescent="0.25"/>
    <row r="143" s="148" customFormat="1" hidden="1" x14ac:dyDescent="0.25"/>
    <row r="144" s="148" customFormat="1" hidden="1" x14ac:dyDescent="0.25"/>
    <row r="145" s="148" customFormat="1" hidden="1" x14ac:dyDescent="0.25"/>
    <row r="146" s="148" customFormat="1" hidden="1" x14ac:dyDescent="0.25"/>
    <row r="147" s="148" customFormat="1" hidden="1" x14ac:dyDescent="0.25"/>
    <row r="148" s="148" customFormat="1" hidden="1" x14ac:dyDescent="0.25"/>
    <row r="149" s="148" customFormat="1" hidden="1" x14ac:dyDescent="0.25"/>
    <row r="150" s="148" customFormat="1" hidden="1" x14ac:dyDescent="0.25"/>
    <row r="151" s="148" customFormat="1" hidden="1" x14ac:dyDescent="0.25"/>
    <row r="152" s="148" customFormat="1" hidden="1" x14ac:dyDescent="0.25"/>
    <row r="153" s="148" customFormat="1" hidden="1" x14ac:dyDescent="0.25"/>
    <row r="154" s="148" customFormat="1" hidden="1" x14ac:dyDescent="0.25"/>
    <row r="155" s="148" customFormat="1" hidden="1" x14ac:dyDescent="0.25"/>
    <row r="156" s="148" customFormat="1" hidden="1" x14ac:dyDescent="0.25"/>
    <row r="157" s="148" customFormat="1" hidden="1" x14ac:dyDescent="0.25"/>
    <row r="158" s="148" customFormat="1" hidden="1" x14ac:dyDescent="0.25"/>
    <row r="159" s="148" customFormat="1" hidden="1" x14ac:dyDescent="0.25"/>
    <row r="160" s="148" customFormat="1" hidden="1" x14ac:dyDescent="0.25"/>
    <row r="161" s="148" customFormat="1" hidden="1" x14ac:dyDescent="0.25"/>
    <row r="162" s="148" customFormat="1" hidden="1" x14ac:dyDescent="0.25"/>
    <row r="163" s="148" customFormat="1" hidden="1" x14ac:dyDescent="0.25"/>
    <row r="164" s="148" customFormat="1" hidden="1" x14ac:dyDescent="0.25"/>
    <row r="165" s="148" customFormat="1" hidden="1" x14ac:dyDescent="0.25"/>
    <row r="166" s="148" customFormat="1" hidden="1" x14ac:dyDescent="0.25"/>
    <row r="167" s="148" customFormat="1" hidden="1" x14ac:dyDescent="0.25"/>
    <row r="168" s="148" customFormat="1" hidden="1" x14ac:dyDescent="0.25"/>
    <row r="169" s="148" customFormat="1" hidden="1" x14ac:dyDescent="0.25"/>
    <row r="170" s="148" customFormat="1" hidden="1" x14ac:dyDescent="0.25"/>
    <row r="171" s="148" customFormat="1" hidden="1" x14ac:dyDescent="0.25"/>
    <row r="172" s="148" customFormat="1" hidden="1" x14ac:dyDescent="0.25"/>
    <row r="173" s="148" customFormat="1" hidden="1" x14ac:dyDescent="0.25"/>
    <row r="174" s="148" customFormat="1" hidden="1" x14ac:dyDescent="0.25"/>
    <row r="175" s="148" customFormat="1" hidden="1" x14ac:dyDescent="0.25"/>
    <row r="176" s="148" customFormat="1" hidden="1" x14ac:dyDescent="0.25"/>
    <row r="177" s="148" customFormat="1" hidden="1" x14ac:dyDescent="0.25"/>
    <row r="178" s="148" customFormat="1" hidden="1" x14ac:dyDescent="0.25"/>
    <row r="179" s="148" customFormat="1" hidden="1" x14ac:dyDescent="0.25"/>
    <row r="180" s="148" customFormat="1" hidden="1" x14ac:dyDescent="0.25"/>
    <row r="181" s="148" customFormat="1" hidden="1" x14ac:dyDescent="0.25"/>
    <row r="182" s="148" customFormat="1" hidden="1" x14ac:dyDescent="0.25"/>
    <row r="183" s="148" customFormat="1" hidden="1" x14ac:dyDescent="0.25"/>
    <row r="184" s="148" customFormat="1" hidden="1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Forsyning Helsingør Vand AS</v>
      </c>
      <c r="B1" s="162"/>
      <c r="C1" s="162"/>
      <c r="D1" s="162"/>
      <c r="E1" s="162"/>
    </row>
    <row r="2" spans="1:5" x14ac:dyDescent="0.25">
      <c r="A2" s="1" t="str">
        <f>'1. Forside'!A2</f>
        <v>V053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663500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837833.33333333337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investeringer'!F96</f>
        <v>795737.81666666677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90142.300000000163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0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Forsyning Helsingør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V053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203</v>
      </c>
      <c r="C8" s="30">
        <v>2015</v>
      </c>
      <c r="D8" s="31">
        <v>5</v>
      </c>
      <c r="E8" s="32">
        <v>850000</v>
      </c>
      <c r="F8" s="45">
        <f>E8/D8</f>
        <v>170000</v>
      </c>
      <c r="G8" s="35" t="s">
        <v>0</v>
      </c>
      <c r="H8" s="26"/>
    </row>
    <row r="9" spans="1:8" s="148" customFormat="1" x14ac:dyDescent="0.25">
      <c r="A9" s="26"/>
      <c r="B9" s="29" t="s">
        <v>213</v>
      </c>
      <c r="C9" s="30">
        <v>2015</v>
      </c>
      <c r="D9" s="31">
        <v>10</v>
      </c>
      <c r="E9" s="32">
        <v>600000</v>
      </c>
      <c r="F9" s="45">
        <f t="shared" ref="F9:F20" si="0">E9/D9</f>
        <v>60000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>
        <v>2015</v>
      </c>
      <c r="D10" s="31">
        <v>30</v>
      </c>
      <c r="E10" s="32">
        <v>1600000</v>
      </c>
      <c r="F10" s="45">
        <f t="shared" si="0"/>
        <v>53333.333333333336</v>
      </c>
      <c r="G10" s="35" t="s">
        <v>0</v>
      </c>
      <c r="H10" s="26"/>
    </row>
    <row r="11" spans="1:8" s="148" customFormat="1" x14ac:dyDescent="0.25">
      <c r="A11" s="26"/>
      <c r="B11" s="29" t="s">
        <v>215</v>
      </c>
      <c r="C11" s="30">
        <v>2015</v>
      </c>
      <c r="D11" s="31">
        <v>50</v>
      </c>
      <c r="E11" s="32">
        <v>1000000</v>
      </c>
      <c r="F11" s="45">
        <f t="shared" si="0"/>
        <v>20000</v>
      </c>
      <c r="G11" s="35" t="s">
        <v>0</v>
      </c>
      <c r="H11" s="26"/>
    </row>
    <row r="12" spans="1:8" s="148" customFormat="1" x14ac:dyDescent="0.25">
      <c r="A12" s="26"/>
      <c r="B12" s="29" t="s">
        <v>193</v>
      </c>
      <c r="C12" s="30">
        <v>2015</v>
      </c>
      <c r="D12" s="31">
        <v>75</v>
      </c>
      <c r="E12" s="32">
        <v>27300000</v>
      </c>
      <c r="F12" s="45">
        <f t="shared" si="0"/>
        <v>364000</v>
      </c>
      <c r="G12" s="35" t="s">
        <v>0</v>
      </c>
      <c r="H12" s="26"/>
    </row>
    <row r="13" spans="1:8" s="148" customFormat="1" x14ac:dyDescent="0.25">
      <c r="A13" s="26"/>
      <c r="B13" s="29" t="s">
        <v>203</v>
      </c>
      <c r="C13" s="30">
        <v>2016</v>
      </c>
      <c r="D13" s="31">
        <v>5</v>
      </c>
      <c r="E13" s="32">
        <v>2500000</v>
      </c>
      <c r="F13" s="45">
        <f t="shared" si="0"/>
        <v>500000</v>
      </c>
      <c r="G13" s="35" t="s">
        <v>0</v>
      </c>
      <c r="H13" s="26"/>
    </row>
    <row r="14" spans="1:8" s="148" customFormat="1" x14ac:dyDescent="0.25">
      <c r="A14" s="26"/>
      <c r="B14" s="29" t="s">
        <v>213</v>
      </c>
      <c r="C14" s="30">
        <v>2016</v>
      </c>
      <c r="D14" s="31">
        <v>10</v>
      </c>
      <c r="E14" s="32">
        <v>1160000</v>
      </c>
      <c r="F14" s="45">
        <f t="shared" si="0"/>
        <v>116000</v>
      </c>
      <c r="G14" s="35" t="s">
        <v>0</v>
      </c>
      <c r="H14" s="26"/>
    </row>
    <row r="15" spans="1:8" s="148" customFormat="1" x14ac:dyDescent="0.25">
      <c r="A15" s="26"/>
      <c r="B15" s="29" t="s">
        <v>198</v>
      </c>
      <c r="C15" s="30">
        <v>2016</v>
      </c>
      <c r="D15" s="31">
        <v>15</v>
      </c>
      <c r="E15" s="32">
        <v>220000</v>
      </c>
      <c r="F15" s="45">
        <f t="shared" si="0"/>
        <v>14666.666666666666</v>
      </c>
      <c r="G15" s="35" t="s">
        <v>0</v>
      </c>
      <c r="H15" s="26"/>
    </row>
    <row r="16" spans="1:8" s="148" customFormat="1" x14ac:dyDescent="0.25">
      <c r="A16" s="26"/>
      <c r="B16" s="29" t="s">
        <v>220</v>
      </c>
      <c r="C16" s="30">
        <v>2016</v>
      </c>
      <c r="D16" s="31">
        <v>25</v>
      </c>
      <c r="E16" s="32">
        <v>3950000</v>
      </c>
      <c r="F16" s="45">
        <f t="shared" si="0"/>
        <v>158000</v>
      </c>
      <c r="G16" s="35" t="s">
        <v>0</v>
      </c>
      <c r="H16" s="26"/>
    </row>
    <row r="17" spans="1:8" s="148" customFormat="1" x14ac:dyDescent="0.25">
      <c r="A17" s="26"/>
      <c r="B17" s="29" t="s">
        <v>185</v>
      </c>
      <c r="C17" s="30">
        <v>2016</v>
      </c>
      <c r="D17" s="31">
        <v>30</v>
      </c>
      <c r="E17" s="32">
        <v>2880000</v>
      </c>
      <c r="F17" s="45">
        <f t="shared" si="0"/>
        <v>96000</v>
      </c>
      <c r="G17" s="35" t="s">
        <v>0</v>
      </c>
      <c r="H17" s="26"/>
    </row>
    <row r="18" spans="1:8" s="148" customFormat="1" x14ac:dyDescent="0.25">
      <c r="A18" s="26"/>
      <c r="B18" s="29" t="s">
        <v>221</v>
      </c>
      <c r="C18" s="30">
        <v>2016</v>
      </c>
      <c r="D18" s="31">
        <v>50</v>
      </c>
      <c r="E18" s="32">
        <v>4500000</v>
      </c>
      <c r="F18" s="45">
        <f t="shared" si="0"/>
        <v>90000</v>
      </c>
      <c r="G18" s="35" t="s">
        <v>0</v>
      </c>
      <c r="H18" s="26"/>
    </row>
    <row r="19" spans="1:8" s="148" customFormat="1" x14ac:dyDescent="0.25">
      <c r="A19" s="26"/>
      <c r="B19" s="29" t="s">
        <v>191</v>
      </c>
      <c r="C19" s="30">
        <v>2016</v>
      </c>
      <c r="D19" s="31">
        <v>75</v>
      </c>
      <c r="E19" s="32">
        <v>17290000</v>
      </c>
      <c r="F19" s="45">
        <f t="shared" si="0"/>
        <v>230533.33333333334</v>
      </c>
      <c r="G19" s="35" t="s">
        <v>0</v>
      </c>
      <c r="H19" s="26"/>
    </row>
    <row r="20" spans="1:8" s="148" customFormat="1" x14ac:dyDescent="0.25">
      <c r="A20" s="26"/>
      <c r="B20" s="29" t="s">
        <v>222</v>
      </c>
      <c r="C20" s="30">
        <v>2016</v>
      </c>
      <c r="D20" s="31">
        <v>10</v>
      </c>
      <c r="E20" s="32">
        <v>17500000</v>
      </c>
      <c r="F20" s="45">
        <f t="shared" si="0"/>
        <v>1750000</v>
      </c>
      <c r="G20" s="35" t="s">
        <v>0</v>
      </c>
      <c r="H20" s="26"/>
    </row>
    <row r="21" spans="1:8" s="148" customFormat="1" x14ac:dyDescent="0.25">
      <c r="A21" s="26"/>
      <c r="B21" s="109" t="s">
        <v>72</v>
      </c>
      <c r="C21" s="165"/>
      <c r="D21" s="166"/>
      <c r="E21" s="167"/>
      <c r="F21" s="46">
        <f>SUMIF(C8:C20,"2015",F8:F20)</f>
        <v>667333.33333333326</v>
      </c>
      <c r="G21" s="47" t="s">
        <v>0</v>
      </c>
      <c r="H21" s="26"/>
    </row>
    <row r="22" spans="1:8" s="148" customFormat="1" x14ac:dyDescent="0.25">
      <c r="A22" s="26"/>
      <c r="B22" s="107" t="s">
        <v>130</v>
      </c>
      <c r="C22" s="168"/>
      <c r="D22" s="169"/>
      <c r="E22" s="170"/>
      <c r="F22" s="46">
        <f>SUMIF(C8:C20,"2016",F8:F20)</f>
        <v>2955200</v>
      </c>
      <c r="G22" s="47" t="s">
        <v>0</v>
      </c>
      <c r="H22" s="26"/>
    </row>
    <row r="23" spans="1:8" s="148" customFormat="1" x14ac:dyDescent="0.25">
      <c r="A23" s="26"/>
      <c r="B23" s="50" t="s">
        <v>36</v>
      </c>
      <c r="C23" s="171"/>
      <c r="D23" s="172"/>
      <c r="E23" s="172"/>
      <c r="F23" s="48">
        <f>F21+F22</f>
        <v>3622533.333333333</v>
      </c>
      <c r="G23" s="49" t="s">
        <v>0</v>
      </c>
      <c r="H23" s="26"/>
    </row>
    <row r="24" spans="1:8" s="148" customFormat="1" x14ac:dyDescent="0.25">
      <c r="A24" s="26"/>
      <c r="B24" s="26"/>
      <c r="C24" s="164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164"/>
      <c r="D25" s="26"/>
      <c r="E25" s="26"/>
      <c r="F25" s="26"/>
      <c r="G25" s="26"/>
      <c r="H25" s="26"/>
    </row>
    <row r="26" spans="1:8" s="148" customFormat="1" x14ac:dyDescent="0.25">
      <c r="A26" s="26"/>
      <c r="B26" s="26"/>
      <c r="C26" s="164"/>
      <c r="D26" s="26"/>
      <c r="E26" s="26"/>
      <c r="F26" s="173"/>
      <c r="G26" s="173"/>
      <c r="H26" s="26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t="12" hidden="1" customHeight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Forsyning Helsingør Vand AS</v>
      </c>
      <c r="B1" s="56"/>
      <c r="C1" s="56"/>
      <c r="D1" s="176"/>
      <c r="E1" s="56"/>
    </row>
    <row r="2" spans="1:5" x14ac:dyDescent="0.25">
      <c r="A2" s="220" t="str">
        <f>'1. Forside'!A2</f>
        <v>V053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184</v>
      </c>
      <c r="C8" s="51">
        <v>15000</v>
      </c>
      <c r="D8" s="181" t="s">
        <v>0</v>
      </c>
      <c r="E8" s="56"/>
    </row>
    <row r="9" spans="1:5" x14ac:dyDescent="0.25">
      <c r="A9" s="56"/>
      <c r="B9" s="206" t="s">
        <v>183</v>
      </c>
      <c r="C9" s="51">
        <v>325000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373000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224</v>
      </c>
      <c r="C13" s="178"/>
      <c r="D13" s="179"/>
      <c r="E13" s="56"/>
    </row>
    <row r="14" spans="1:5" x14ac:dyDescent="0.25">
      <c r="A14" s="56"/>
      <c r="B14" s="53" t="s">
        <v>225</v>
      </c>
      <c r="C14" s="180">
        <v>17304500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17304500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160000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22000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182000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18142309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18776000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-633691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2015-05-26T14:13:26Z</cp:lastPrinted>
  <dcterms:created xsi:type="dcterms:W3CDTF">2014-01-17T08:54:17Z</dcterms:created>
  <dcterms:modified xsi:type="dcterms:W3CDTF">2015-10-01T11:40:26Z</dcterms:modified>
</cp:coreProperties>
</file>