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 l="1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C9" i="12" l="1"/>
  <c r="C31" i="8" s="1"/>
  <c r="E31" i="8" s="1"/>
  <c r="F8" i="2" l="1"/>
  <c r="F8" i="7"/>
  <c r="F10" i="2" l="1"/>
  <c r="C9" i="10" s="1"/>
  <c r="C15" i="11" l="1"/>
  <c r="C28" i="8" s="1"/>
  <c r="C14" i="4"/>
  <c r="C26" i="8" s="1"/>
  <c r="C25" i="3"/>
  <c r="C24" i="8" s="1"/>
  <c r="C18" i="8"/>
  <c r="C19" i="3"/>
  <c r="C23" i="8" s="1"/>
  <c r="C8" i="3"/>
  <c r="C21" i="8" s="1"/>
  <c r="C8" i="4"/>
  <c r="C25" i="8" s="1"/>
  <c r="C10" i="10"/>
  <c r="C17" i="8" s="1"/>
  <c r="F12" i="2"/>
  <c r="C16" i="8" s="1"/>
  <c r="C19" i="8" s="1"/>
  <c r="E19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<sst xmlns="http://schemas.openxmlformats.org/spreadsheetml/2006/main" count="358" uniqueCount="194">
  <si>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</si>
  <si>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</si>
  <si>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</si>
  <si>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</si>
  <si>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</si>
  <si>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</si>
  <si>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</si>
  <si>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</si>
  <si>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</si>
  <si>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</si>
  <si>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</si>
  <si>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</si>
  <si>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</si>
  <si>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</si>
  <si>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</si>
  <si>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</si>
  <si>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</si>
  <si>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</si>
  <si>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</si>
  <si>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</si>
  <si>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</si>
  <si>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</si>
  <si>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</si>
  <si>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</si>
  <si>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</si>
  <si>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</si>
  <si>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</si>
  <si>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</si>
  <si>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</si>
  <si>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</si>
  <si>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</si>
  <si>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</si>
  <si>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</si>
  <si>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</si>
  <si>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</si>
  <si>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</si>
  <si>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</si>
  <si>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</si>
  <si>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</si>
  <si>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</si>
  <si>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</si>
  <si>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</si>
  <si>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</si>
  <si>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</si>
  <si>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</si>
  <si>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</si>
  <si>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</si>
  <si>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</si>
  <si>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</si>
  <si>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</si>
  <si>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</si>
  <si>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</si>
  <si>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</si>
  <si>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</si>
  <si>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</si>
  <si>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</si>
  <si>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</si>
  <si>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</si>
  <si>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</si>
  <si>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</si>
  <si>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</si>
  <si>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</si>
  <si>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</si>
  <si>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</si>
  <si>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</si>
  <si>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</si>
  <si>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</si>
  <si>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</si>
  <si>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</si>
  <si>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</si>
  <si>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</si>
  <si>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</si>
  <si>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</si>
  <si>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</si>
  <si>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</si>
  <si>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</si>
  <si>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</si>
  <si>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</si>
  <si>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</si>
  <si>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</si>
  <si>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</si>
  <si>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</si>
  <si>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</si>
  <si>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</si>
  <si>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</si>
  <si>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</si>
  <si>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</si>
  <si>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</si>
  <si>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</si>
  <si>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</si>
  <si>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</si>
  <si>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</si>
  <si>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</si>
  <si>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</si>
  <si>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</si>
  <si>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</si>
  <si>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</si>
  <si>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</si>
  <si>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</si>
  <si>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</si>
  <si>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</si>
  <si>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</si>
  <si>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</si>
  <si>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</si>
  <si>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</si>
  <si>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</si>
  <si>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</si>
  <si>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</si>
  <si>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</si>
  <si>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</si>
  <si>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</si>
  <si>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</si>
  <si>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</si>
  <si>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</si>
  <si>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</si>
  <si>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</si>
  <si>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</si>
  <si>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</si>
  <si>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</si>
  <si>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</si>
  <si>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</si>
  <si>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</si>
  <si>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</si>
  <si>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</si>
  <si>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</si>
  <si>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</si>
  <si>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</si>
  <si>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</si>
  <si>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</si>
  <si>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</si>
  <si>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</si>
  <si>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</si>
  <si>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</si>
  <si>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</si>
  <si>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</si>
  <si>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</si>
  <si>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</si>
  <si>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</si>
  <si>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</si>
  <si>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</si>
  <si>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</si>
  <si>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</si>
  <si>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</si>
  <si>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</si>
  <si>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</si>
  <si>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</si>
  <si>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</si>
  <si>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</si>
  <si>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</si>
  <si>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</si>
  <si>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</si>
  <si>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</si>
  <si>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</si>
  <si>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</si>
  <si>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</si>
  <si>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</si>
  <si>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</si>
  <si>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</si>
  <si>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</si>
  <si>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</si>
  <si>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</si>
  <si>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</si>
  <si>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</si>
  <si>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</si>
  <si>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</si>
  <si>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</si>
  <si>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</si>
  <si>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</si>
  <si>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</si>
  <si>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</si>
  <si>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</si>
  <si>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</si>
  <si>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</si>
  <si>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</si>
  <si>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</si>
  <si>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</si>
  <si>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</si>
  <si>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</si>
  <si>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</si>
  <si>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</si>
  <si>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</si>
  <si>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</si>
  <si>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</si>
  <si>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</si>
  <si>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Eternitledninger Ø 50mm &lt; Ledningsnet ≤ Ø110 mm</t>
  </si>
  <si>
    <t>Stik på ledningsnet, Konstruktioner</t>
  </si>
  <si>
    <t>Skelbrønd, Konstruktioner</t>
  </si>
  <si>
    <t>Afregningsmålere, elektroniske ≤ Ø 110mm (Qn 10)</t>
  </si>
  <si>
    <t>2014</t>
  </si>
  <si>
    <t>10</t>
  </si>
  <si>
    <t>Køretøjer, små lastvogne (&lt; 3.500 kg.)</t>
  </si>
  <si>
    <t>5</t>
  </si>
  <si>
    <t>Frederiksberg Vandværk</t>
  </si>
  <si>
    <t>V056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</si>
</sst>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Frederiksberg Vandværk</v>
      </c>
      <c r="B1" s="56"/>
      <c r="C1" s="56"/>
      <c r="D1" s="56"/>
      <c r="E1" s="56"/>
    </row>
    <row r="2" spans="1:5" x14ac:dyDescent="0.25">
      <c r="A2" s="220" t="str">
        <f>'1. Forside'!A2</f>
        <v>V056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Frederiksberg Vandværk</v>
      </c>
      <c r="B1" s="26"/>
      <c r="C1" s="26"/>
      <c r="D1" s="26"/>
      <c r="E1" s="26"/>
    </row>
    <row r="2" spans="1:5" x14ac:dyDescent="0.25">
      <c r="A2" s="221" t="str">
        <f>'1. Forside'!A2</f>
        <v>V056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12000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-12000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7439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-20000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27439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Frederiksberg Vandværk</v>
      </c>
      <c r="B1" s="26"/>
      <c r="C1" s="26"/>
      <c r="D1" s="26"/>
      <c r="E1" s="26"/>
    </row>
    <row r="2" spans="1:5" x14ac:dyDescent="0.25">
      <c r="A2" s="221" t="str">
        <f>'1. Forside'!A2</f>
        <v>V056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70133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70133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Frederiksberg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3394222.0463498482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1098113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93559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41145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29393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1262210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25370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36074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61444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-339296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-339296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984358</v>
      </c>
      <c r="D27" s="79" t="s">
        <v>0</v>
      </c>
      <c r="E27" s="10">
        <f>IF(C27&lt;0,0,-C27)</f>
        <v>-984358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3158037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3158037</v>
      </c>
      <c r="D36" s="79" t="s">
        <v>0</v>
      </c>
      <c r="E36" s="10">
        <f>-C36</f>
        <v>-3158037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-748172.95365015185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Frederiksberg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V056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Frederiksberg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1177221.7116419889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-4473.4425042395578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-12214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1160534.2691377494</v>
      </c>
      <c r="D13" s="79" t="s">
        <v>0</v>
      </c>
      <c r="E13" s="6">
        <f>C13</f>
        <v>1160534.2691377494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1098113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investeringer'!F12</f>
        <v>193884.27999999997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45846.399999999994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investeringer'!F15</f>
        <v>35612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1373455.68</v>
      </c>
      <c r="D19" s="79" t="s">
        <v>0</v>
      </c>
      <c r="E19" s="8">
        <f>C19</f>
        <v>1373455.68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1095000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21500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-30178.689999999944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-12000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27439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1134760.31</v>
      </c>
      <c r="D29" s="79" t="s">
        <v>0</v>
      </c>
      <c r="E29" s="6">
        <f>C29</f>
        <v>1134760.31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-748172.95365015185</v>
      </c>
      <c r="D33" s="79" t="s">
        <v>0</v>
      </c>
      <c r="E33" s="12">
        <f>C33</f>
        <v>-748172.95365015185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2920577.3054875974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198176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14.737290617872988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9.2118990467442945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Frederiksberg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1177221.7116419889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1177221.7116419889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1177221.7116419889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-4473.4425042395578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Frederiksberg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947898.92221412947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1172748.2691377494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1177221.7116419889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48854.701033142541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12214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Frederiksberg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44533405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1098113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1098113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Frederiksberg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187</v>
      </c>
      <c r="C8" s="30" t="s">
        <v>188</v>
      </c>
      <c r="D8" s="31" t="s">
        <v>189</v>
      </c>
      <c r="E8" s="32">
        <v>98495</v>
      </c>
      <c r="F8" s="34">
        <f t="shared" ref="F8:F9" si="0">E8/D8</f>
        <v>9849.5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 t="s">
        <v>188</v>
      </c>
      <c r="D9" s="31" t="s">
        <v>191</v>
      </c>
      <c r="E9" s="32">
        <v>240801</v>
      </c>
      <c r="F9" s="34">
        <f t="shared" si="0"/>
        <v>48160.2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58009.7</v>
      </c>
      <c r="G10" s="37" t="s">
        <v>0</v>
      </c>
      <c r="H10" s="26"/>
    </row>
    <row r="11" spans="1:8" s="148" customFormat="1" x14ac:dyDescent="0.25">
      <c r="A11" s="26"/>
      <c r="B11" s="107" t="s">
        <v>133</v>
      </c>
      <c r="C11" s="159"/>
      <c r="D11" s="159"/>
      <c r="E11" s="159"/>
      <c r="F11" s="66">
        <v>135874.57999999999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193884.27999999997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Frederiksberg Vandværk</v>
      </c>
      <c r="B1" s="162"/>
      <c r="C1" s="162"/>
      <c r="D1" s="162"/>
      <c r="E1" s="162"/>
    </row>
    <row r="2" spans="1:5" x14ac:dyDescent="0.25">
      <c r="A2" s="1" t="str">
        <f>'1. Forside'!A2</f>
        <v>V056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26493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43680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investeringer'!F10</f>
        <v>58009.7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45846.399999999994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Frederiksberg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30</v>
      </c>
      <c r="E8" s="32">
        <v>177000</v>
      </c>
      <c r="F8" s="45">
        <f>E8/D8</f>
        <v>5900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50</v>
      </c>
      <c r="E9" s="32">
        <v>456600</v>
      </c>
      <c r="F9" s="45">
        <f t="shared" ref="F9:F12" si="0">E9/D9</f>
        <v>9132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2015</v>
      </c>
      <c r="D10" s="31">
        <v>50</v>
      </c>
      <c r="E10" s="32">
        <v>504000</v>
      </c>
      <c r="F10" s="45">
        <f t="shared" si="0"/>
        <v>10080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2015</v>
      </c>
      <c r="D11" s="31">
        <v>50</v>
      </c>
      <c r="E11" s="32">
        <v>168000</v>
      </c>
      <c r="F11" s="45">
        <f t="shared" si="0"/>
        <v>3360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>
        <v>2015</v>
      </c>
      <c r="D12" s="31">
        <v>10</v>
      </c>
      <c r="E12" s="32">
        <v>71400</v>
      </c>
      <c r="F12" s="45">
        <f t="shared" si="0"/>
        <v>7140</v>
      </c>
      <c r="G12" s="35" t="s">
        <v>0</v>
      </c>
      <c r="H12" s="26"/>
    </row>
    <row r="13" spans="1:8" s="148" customFormat="1" x14ac:dyDescent="0.25">
      <c r="A13" s="26"/>
      <c r="B13" s="109" t="s">
        <v>72</v>
      </c>
      <c r="C13" s="165"/>
      <c r="D13" s="166"/>
      <c r="E13" s="167"/>
      <c r="F13" s="46">
        <f>SUMIF(C8:C12,"2015",F8:F12)</f>
        <v>35612</v>
      </c>
      <c r="G13" s="47" t="s">
        <v>0</v>
      </c>
      <c r="H13" s="26"/>
    </row>
    <row r="14" spans="1:8" s="148" customFormat="1" x14ac:dyDescent="0.25">
      <c r="A14" s="26"/>
      <c r="B14" s="107" t="s">
        <v>131</v>
      </c>
      <c r="C14" s="168"/>
      <c r="D14" s="169"/>
      <c r="E14" s="170"/>
      <c r="F14" s="46">
        <f>SUMIF(C8:C12,"2016",F8:F12)</f>
        <v>0</v>
      </c>
      <c r="G14" s="47" t="s">
        <v>0</v>
      </c>
      <c r="H14" s="26"/>
    </row>
    <row r="15" spans="1:8" s="148" customFormat="1" x14ac:dyDescent="0.25">
      <c r="A15" s="26"/>
      <c r="B15" s="50" t="s">
        <v>36</v>
      </c>
      <c r="C15" s="171"/>
      <c r="D15" s="172"/>
      <c r="E15" s="172"/>
      <c r="F15" s="48">
        <f>F13+F14</f>
        <v>35612</v>
      </c>
      <c r="G15" s="49" t="s">
        <v>0</v>
      </c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173"/>
      <c r="G18" s="173"/>
      <c r="H18" s="26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t="12" hidden="1" customHeight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Frederiksberg Vandværk</v>
      </c>
      <c r="B1" s="56"/>
      <c r="C1" s="56"/>
      <c r="D1" s="176"/>
      <c r="E1" s="56"/>
    </row>
    <row r="2" spans="1:5" x14ac:dyDescent="0.25">
      <c r="A2" s="220" t="str">
        <f>'1. Forside'!A2</f>
        <v>V056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1095000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1095000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12500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9000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21500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1276805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1306983.69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-30178.689999999944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2015-08-25T07:53:24Z</dcterms:modified>
</cp:coreProperties>
</file>