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Medfinansiering" sheetId="29" r:id="rId8"/>
    <sheet name="Pristalsregulering" sheetId="27" r:id="rId9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B12" i="12" l="1"/>
  <c r="M2" i="18" l="1"/>
  <c r="C8" i="27" l="1"/>
  <c r="C9" i="27"/>
  <c r="E2" i="15" l="1"/>
  <c r="C3" i="16" l="1"/>
  <c r="F3" i="17" l="1"/>
  <c r="G3" i="17"/>
  <c r="C4" i="16" l="1"/>
  <c r="G3" i="24"/>
  <c r="K3" i="24" s="1"/>
  <c r="H3" i="24"/>
  <c r="I3" i="24"/>
  <c r="F3" i="24"/>
  <c r="B11" i="12"/>
  <c r="B13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C5" i="16"/>
  <c r="J3" i="24"/>
  <c r="C6" i="16"/>
  <c r="M3" i="24" l="1"/>
  <c r="B9" i="12" s="1"/>
  <c r="B10" i="12" s="1"/>
  <c r="D3" i="16"/>
  <c r="H3" i="17"/>
  <c r="B4" i="12" s="1"/>
  <c r="I2" i="15"/>
  <c r="K2" i="15" s="1"/>
  <c r="B2" i="12" s="1"/>
  <c r="E3" i="16" l="1"/>
  <c r="B3" i="12" s="1"/>
  <c r="B5" i="12" s="1"/>
  <c r="B15" i="12" l="1"/>
  <c r="B17" i="12" s="1"/>
</calcChain>
</file>

<file path=xl/sharedStrings.xml><?xml version="1.0" encoding="utf-8"?>
<sst xmlns="http://schemas.openxmlformats.org/spreadsheetml/2006/main" count="113" uniqueCount="78">
  <si>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</si>
  <si>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</si>
  <si>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</si>
  <si>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</si>
  <si>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</si>
  <si>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</si>
  <si>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</si>
  <si>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</si>
  <si>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</si>
  <si>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</si>
  <si>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</si>
  <si>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</si>
  <si>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</si>
  <si>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</si>
  <si>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</si>
  <si>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</si>
  <si>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</si>
  <si>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</si>
  <si>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</si>
  <si>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</si>
  <si>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</si>
  <si>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</si>
  <si>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SMS-service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</si>
  <si>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</si>
  <si>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</si>
  <si>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</si>
  <si>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</si>
  <si>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</si>
  <si>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</si>
  <si>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</si>
  <si>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</si>
  <si>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</si>
  <si>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</si>
  <si>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</si>
  <si>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</si>
  <si>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</si>
  <si>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</si>
  <si>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</si>
  <si>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</si>
  <si>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</si>
  <si>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</si>
  <si>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</si>
  <si>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</si>
  <si>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</si>
  <si>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</si>
  <si>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</si>
  <si>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</si>
  <si>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</si>
  <si>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</si>
  <si>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Medfinansiering af klimaprojekter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</si>
  <si>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</si>
  <si>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</si>
  <si>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</si>
  <si>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</si>
  <si>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</si>
  <si>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</si>
  <si>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</si>
  <si>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Projektnavn</t>
  </si>
  <si>
    <t>Tillæg i 2015-priser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</si>
  <si>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</si>
  <si>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</si>
  <si>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</si>
  <si>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</si>
  <si>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</si>
  <si>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</si>
  <si>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</si>
  <si>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</si>
  <si>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</si>
  <si>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</si>
  <si>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</si>
  <si>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</si>
  <si>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</si>
  <si>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</si>
  <si>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</si>
  <si>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 xml:space="preserve">LAR-løsning 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</si>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</sst>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6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6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4" fillId="0" borderId="0" xfId="0" applyFont="1" applyFill="1" applyAlignment="1">
      <alignment horizontal="left"/>
    </xf>
    <xf numFmtId="166" fontId="4" fillId="0" borderId="0" xfId="27368" applyNumberFormat="1" applyFont="1" applyFill="1" applyAlignment="1">
      <alignment horizontal="left"/>
    </xf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0" fillId="0" borderId="0" xfId="27368" applyNumberFormat="1" applyFont="1" applyBorder="1" applyAlignment="1">
      <alignment wrapText="1"/>
    </xf>
    <xf numFmtId="0" fontId="3" fillId="0" borderId="30" xfId="0" applyFont="1" applyBorder="1"/>
    <xf numFmtId="0" fontId="0" fillId="0" borderId="29" xfId="0" applyFont="1" applyBorder="1" applyAlignment="1">
      <alignment wrapText="1"/>
    </xf>
    <xf numFmtId="166" fontId="0" fillId="0" borderId="29" xfId="27368" applyNumberFormat="1" applyFont="1" applyBorder="1"/>
    <xf numFmtId="0" fontId="0" fillId="0" borderId="29" xfId="0" applyBorder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44478687.136103995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34000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201316.32893333331</v>
      </c>
      <c r="C4" t="s">
        <v>11</v>
      </c>
    </row>
    <row r="5" spans="1:3" s="26" customFormat="1" x14ac:dyDescent="0.25">
      <c r="A5" s="3" t="s">
        <v>12</v>
      </c>
      <c r="B5" s="48">
        <f>SUM(B2:B4)</f>
        <v>44714003.465037331</v>
      </c>
      <c r="C5" s="62" t="s">
        <v>11</v>
      </c>
    </row>
    <row r="6" spans="1:3" x14ac:dyDescent="0.25">
      <c r="A6" s="47" t="s">
        <v>0</v>
      </c>
      <c r="B6" s="38">
        <f>Investeringer!E3</f>
        <v>89789309.939324021</v>
      </c>
      <c r="C6" s="23" t="s">
        <v>11</v>
      </c>
    </row>
    <row r="7" spans="1:3" x14ac:dyDescent="0.25">
      <c r="A7" s="4" t="s">
        <v>1</v>
      </c>
      <c r="B7" s="35">
        <f>Investeringer!F3</f>
        <v>11495990.814884342</v>
      </c>
      <c r="C7" t="s">
        <v>11</v>
      </c>
    </row>
    <row r="8" spans="1:3" x14ac:dyDescent="0.25">
      <c r="A8" s="4" t="s">
        <v>2</v>
      </c>
      <c r="B8" s="35">
        <f>Investeringer!G3</f>
        <v>1865263.3333333333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76434.490000000005</v>
      </c>
      <c r="C9" t="s">
        <v>11</v>
      </c>
    </row>
    <row r="10" spans="1:3" s="22" customFormat="1" x14ac:dyDescent="0.25">
      <c r="A10" s="3" t="s">
        <v>47</v>
      </c>
      <c r="B10" s="48">
        <f>SUM(B6:B9)</f>
        <v>103226998.57754168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5026781</v>
      </c>
      <c r="C11" t="s">
        <v>11</v>
      </c>
    </row>
    <row r="12" spans="1:3" s="22" customFormat="1" x14ac:dyDescent="0.25">
      <c r="A12" s="4" t="s">
        <v>49</v>
      </c>
      <c r="B12" s="35">
        <f>SUM(Medfinansiering!B:B)</f>
        <v>100231</v>
      </c>
      <c r="C12" s="22" t="s">
        <v>11</v>
      </c>
    </row>
    <row r="13" spans="1:3" s="22" customFormat="1" x14ac:dyDescent="0.25">
      <c r="A13" s="3" t="s">
        <v>71</v>
      </c>
      <c r="B13" s="48">
        <f>SUM(B11:B12)</f>
        <v>5127012</v>
      </c>
      <c r="C13" s="62" t="s">
        <v>11</v>
      </c>
    </row>
    <row r="14" spans="1:3" x14ac:dyDescent="0.25">
      <c r="A14" s="1"/>
      <c r="B14" s="35"/>
    </row>
    <row r="15" spans="1:3" ht="15.75" thickBot="1" x14ac:dyDescent="0.3">
      <c r="A15" s="27" t="s">
        <v>60</v>
      </c>
      <c r="B15" s="37">
        <f>SUM(B5,B10,B13)</f>
        <v>153068014.042579</v>
      </c>
      <c r="C15" s="27" t="s">
        <v>3</v>
      </c>
    </row>
    <row r="16" spans="1:3" ht="15.75" thickTop="1" x14ac:dyDescent="0.25"/>
    <row r="17" spans="1:3" ht="15.75" thickBot="1" x14ac:dyDescent="0.3">
      <c r="A17" s="27" t="s">
        <v>52</v>
      </c>
      <c r="B17" s="37">
        <f>B15*Pristalsregulering!C8*Pristalsregulering!C9</f>
        <v>154422932.30520025</v>
      </c>
      <c r="C17" s="27" t="s">
        <v>3</v>
      </c>
    </row>
    <row r="18" spans="1:3" ht="15.75" hidden="1" thickTop="1" x14ac:dyDescent="0.25">
      <c r="B18" s="61"/>
    </row>
    <row r="19" spans="1:3" hidden="1" x14ac:dyDescent="0.25"/>
    <row r="20" spans="1:3" hidden="1" x14ac:dyDescent="0.25"/>
    <row r="21" spans="1:3" hidden="1" x14ac:dyDescent="0.25"/>
    <row r="22" spans="1:3" hidden="1" x14ac:dyDescent="0.25"/>
    <row r="23" spans="1:3" hidden="1" x14ac:dyDescent="0.25"/>
    <row r="24" spans="1:3" hidden="1" x14ac:dyDescent="0.25"/>
    <row r="25" spans="1:3" hidden="1" x14ac:dyDescent="0.25"/>
    <row r="26" spans="1:3" hidden="1" x14ac:dyDescent="0.25"/>
    <row r="27" spans="1:3" hidden="1" x14ac:dyDescent="0.25"/>
    <row r="28" spans="1:3" hidden="1" x14ac:dyDescent="0.25"/>
    <row r="29" spans="1:3" hidden="1" x14ac:dyDescent="0.25"/>
    <row r="30" spans="1:3" hidden="1" x14ac:dyDescent="0.25"/>
    <row r="31" spans="1:3" hidden="1" x14ac:dyDescent="0.25"/>
    <row r="32" spans="1: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61</v>
      </c>
      <c r="D1" s="59" t="s">
        <v>62</v>
      </c>
      <c r="E1" s="59" t="s">
        <v>53</v>
      </c>
      <c r="F1" s="52" t="s">
        <v>63</v>
      </c>
      <c r="G1" s="52" t="s">
        <v>72</v>
      </c>
      <c r="H1" s="52" t="s">
        <v>64</v>
      </c>
      <c r="I1" s="52" t="s">
        <v>48</v>
      </c>
      <c r="J1" s="11" t="s">
        <v>65</v>
      </c>
      <c r="K1" s="11" t="s">
        <v>66</v>
      </c>
    </row>
    <row r="2" spans="1:11" s="23" customFormat="1" ht="15.75" thickTop="1" x14ac:dyDescent="0.25">
      <c r="A2" s="28">
        <v>2015</v>
      </c>
      <c r="B2" s="49">
        <v>45311220</v>
      </c>
      <c r="C2" s="49">
        <v>0</v>
      </c>
      <c r="D2" s="49">
        <f>B2+C2</f>
        <v>45311220</v>
      </c>
      <c r="E2" s="50">
        <f>D2</f>
        <v>45311220</v>
      </c>
      <c r="F2" s="49">
        <v>49175485.700497292</v>
      </c>
      <c r="G2" s="49">
        <v>0</v>
      </c>
      <c r="H2" s="49">
        <f>F2-G2</f>
        <v>49175485.700497292</v>
      </c>
      <c r="I2" s="49">
        <f>AVERAGEIF(E2:E4,"&lt;&gt;0")</f>
        <v>44478687.136103995</v>
      </c>
      <c r="J2" s="49">
        <v>41835197.883127339</v>
      </c>
      <c r="K2" s="39">
        <f>IF(H2&gt;I2,IF(I2&gt;J2,I2,J2),H2)</f>
        <v>44478687.136103995</v>
      </c>
    </row>
    <row r="3" spans="1:11" s="23" customFormat="1" x14ac:dyDescent="0.25">
      <c r="A3" s="28">
        <v>2014</v>
      </c>
      <c r="B3" s="49">
        <v>41562398</v>
      </c>
      <c r="C3" s="49"/>
      <c r="D3" s="49">
        <f t="shared" ref="D3:D4" si="0">B3+C3</f>
        <v>41562398</v>
      </c>
      <c r="E3" s="50">
        <f>D3*Pristalsregulering!C7</f>
        <v>41595647.918399997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45804926</v>
      </c>
      <c r="C4" s="49"/>
      <c r="D4" s="49">
        <f t="shared" si="0"/>
        <v>45804926</v>
      </c>
      <c r="E4" s="50">
        <f>D4*Pristalsregulering!$C$6*Pristalsregulering!$C$7</f>
        <v>46529193.489911988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3" width="30.7109375" style="55" customWidth="1"/>
    <col min="4" max="4" width="30.7109375" style="78" customWidth="1"/>
    <col min="5" max="5" width="30.7109375" style="55" customWidth="1"/>
    <col min="6" max="6" width="9.140625" hidden="1" customWidth="1"/>
    <col min="7" max="94" width="0" hidden="1" customWidth="1"/>
    <col min="95" max="95" width="9.140625" hidden="1" customWidth="1"/>
    <col min="96" max="117" width="0" hidden="1" customWidth="1"/>
    <col min="118" max="118" width="9.140625" hidden="1" customWidth="1"/>
    <col min="119" max="206" width="0" hidden="1" customWidth="1"/>
    <col min="207" max="207" width="9.140625" hidden="1" customWidth="1"/>
    <col min="208" max="229" width="0" hidden="1" customWidth="1"/>
    <col min="230" max="230" width="9.140625" hidden="1" customWidth="1"/>
    <col min="231" max="318" width="0" hidden="1" customWidth="1"/>
    <col min="319" max="319" width="9.140625" hidden="1" customWidth="1"/>
    <col min="320" max="341" width="0" hidden="1" customWidth="1"/>
    <col min="342" max="16384" width="9.140625" hidden="1"/>
  </cols>
  <sheetData>
    <row r="1" spans="1:5" s="27" customFormat="1" ht="15.75" thickBot="1" x14ac:dyDescent="0.3">
      <c r="A1" s="9"/>
      <c r="B1" s="33" t="s">
        <v>75</v>
      </c>
      <c r="C1" s="65" t="s">
        <v>76</v>
      </c>
      <c r="D1" s="75" t="s">
        <v>77</v>
      </c>
      <c r="E1" s="65"/>
    </row>
    <row r="2" spans="1:5" ht="15.75" thickTop="1" x14ac:dyDescent="0.25">
      <c r="A2" s="17" t="s">
        <v>13</v>
      </c>
      <c r="B2" s="34" t="s">
        <v>22</v>
      </c>
      <c r="C2" s="56" t="s">
        <v>22</v>
      </c>
      <c r="D2" s="76" t="s">
        <v>22</v>
      </c>
      <c r="E2" s="53" t="s">
        <v>23</v>
      </c>
    </row>
    <row r="3" spans="1:5" s="22" customFormat="1" x14ac:dyDescent="0.25">
      <c r="A3" s="28">
        <v>2016</v>
      </c>
      <c r="B3" s="74">
        <v>34000</v>
      </c>
      <c r="C3" s="45">
        <f>B3</f>
        <v>34000</v>
      </c>
      <c r="D3" s="77">
        <f>IF(C4=0,0,AVERAGEIF(C4:C6,"&lt;&gt;0"))+C3</f>
        <v>34000</v>
      </c>
      <c r="E3" s="57">
        <f>SUM(D3:D3)</f>
        <v>34000</v>
      </c>
    </row>
    <row r="4" spans="1:5" x14ac:dyDescent="0.25">
      <c r="A4" s="28">
        <v>2015</v>
      </c>
      <c r="B4" s="35"/>
      <c r="C4" s="45">
        <f>B4</f>
        <v>0</v>
      </c>
      <c r="D4" s="77"/>
      <c r="E4" s="54"/>
    </row>
    <row r="5" spans="1:5" x14ac:dyDescent="0.25">
      <c r="A5" s="28">
        <v>2014</v>
      </c>
      <c r="B5" s="35"/>
      <c r="C5" s="45">
        <f>B5*Pristalsregulering!$C$7</f>
        <v>0</v>
      </c>
      <c r="D5" s="77"/>
      <c r="E5" s="45"/>
    </row>
    <row r="6" spans="1:5" x14ac:dyDescent="0.25">
      <c r="A6" s="28">
        <v>2013</v>
      </c>
      <c r="B6" s="35"/>
      <c r="C6" s="45">
        <f>B6*Pristalsregulering!$C$7*Pristalsregulering!$C$6</f>
        <v>0</v>
      </c>
      <c r="D6" s="77"/>
      <c r="E6" s="45"/>
    </row>
    <row r="7" spans="1:5" hidden="1" x14ac:dyDescent="0.25"/>
    <row r="8" spans="1:5" hidden="1" x14ac:dyDescent="0.25"/>
    <row r="9" spans="1:5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9" t="s">
        <v>24</v>
      </c>
      <c r="C1" s="80"/>
      <c r="D1" s="80"/>
      <c r="E1" s="81" t="s">
        <v>54</v>
      </c>
      <c r="F1" s="82"/>
      <c r="G1" s="83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21000</v>
      </c>
      <c r="C3" s="42">
        <v>207040</v>
      </c>
      <c r="D3" s="42">
        <v>0</v>
      </c>
      <c r="E3" s="41">
        <f>B3</f>
        <v>21000</v>
      </c>
      <c r="F3" s="42">
        <f t="shared" ref="F3:G3" si="0">C3</f>
        <v>207040</v>
      </c>
      <c r="G3" s="43">
        <f t="shared" si="0"/>
        <v>0</v>
      </c>
      <c r="H3" s="44">
        <f>IF(E3=0,0,AVERAGEIF(E3:E5,"&lt;&gt;0"))+IF(F3=0,0,AVERAGEIF(F3:F5,"&lt;&gt;0"))+IF(G3=0,0,AVERAGEIF(G3:G5,"&lt;&gt;0"))</f>
        <v>201316.32893333331</v>
      </c>
    </row>
    <row r="4" spans="1:8" x14ac:dyDescent="0.25">
      <c r="A4" s="31">
        <v>2014</v>
      </c>
      <c r="B4" s="41">
        <v>22000</v>
      </c>
      <c r="C4" s="42">
        <v>156800</v>
      </c>
      <c r="D4" s="42">
        <v>0</v>
      </c>
      <c r="E4" s="41">
        <f>B4*Pristalsregulering!$C$7</f>
        <v>22017.599999999999</v>
      </c>
      <c r="F4" s="42">
        <f>C4*Pristalsregulering!$C$7</f>
        <v>156925.43999999997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43500</v>
      </c>
      <c r="C5" s="42">
        <v>150400</v>
      </c>
      <c r="D5" s="42">
        <v>0</v>
      </c>
      <c r="E5" s="41">
        <f>B5*Pristalsregulering!$C$7*Pristalsregulering!$C$6</f>
        <v>44187.821999999993</v>
      </c>
      <c r="F5" s="42">
        <f>C5*Pristalsregulering!$C$7*Pristalsregulering!$C$6</f>
        <v>152778.12479999996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3"/>
      <c r="B1" s="82" t="s">
        <v>69</v>
      </c>
      <c r="C1" s="82"/>
      <c r="D1" s="83"/>
      <c r="E1" s="84" t="s">
        <v>70</v>
      </c>
      <c r="F1" s="84"/>
      <c r="G1" s="84"/>
    </row>
    <row r="2" spans="1:7" s="22" customFormat="1" ht="15.75" thickTop="1" x14ac:dyDescent="0.25">
      <c r="A2" s="71" t="s">
        <v>13</v>
      </c>
      <c r="B2" s="23" t="s">
        <v>67</v>
      </c>
      <c r="C2" s="23" t="s">
        <v>1</v>
      </c>
      <c r="D2" s="28" t="s">
        <v>68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2">
        <v>2015</v>
      </c>
      <c r="B3" s="38">
        <v>82473955.445936292</v>
      </c>
      <c r="C3" s="38">
        <v>11126655.916166669</v>
      </c>
      <c r="D3" s="40">
        <v>1865263.3333333333</v>
      </c>
      <c r="E3" s="35">
        <f>B3*Pristalsregulering!C2*Pristalsregulering!C3*Pristalsregulering!C4*Pristalsregulering!C5*Pristalsregulering!C6*Pristalsregulering!C7</f>
        <v>89789309.939324021</v>
      </c>
      <c r="F3" s="35">
        <v>11495990.814884342</v>
      </c>
      <c r="G3" s="35">
        <f>D3</f>
        <v>1865263.3333333333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9" t="s">
        <v>40</v>
      </c>
      <c r="C1" s="80"/>
      <c r="D1" s="80"/>
      <c r="E1" s="80"/>
      <c r="F1" s="81" t="s">
        <v>55</v>
      </c>
      <c r="G1" s="82"/>
      <c r="H1" s="82"/>
      <c r="I1" s="82"/>
      <c r="J1" s="85" t="s">
        <v>29</v>
      </c>
      <c r="K1" s="84"/>
      <c r="L1" s="86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73</v>
      </c>
      <c r="M2" s="6" t="s">
        <v>28</v>
      </c>
      <c r="N2" s="32"/>
    </row>
    <row r="3" spans="1:14" x14ac:dyDescent="0.25">
      <c r="A3" s="28">
        <v>2015</v>
      </c>
      <c r="B3" s="45">
        <v>0</v>
      </c>
      <c r="C3" s="38">
        <v>76434.490000000005</v>
      </c>
      <c r="D3" s="38">
        <v>0</v>
      </c>
      <c r="E3" s="40">
        <v>0</v>
      </c>
      <c r="F3" s="38">
        <f>B3</f>
        <v>0</v>
      </c>
      <c r="G3" s="38">
        <f>C3</f>
        <v>76434.490000000005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76434.490000000005</v>
      </c>
      <c r="L3" s="43">
        <f>AVERAGE(H3:H5)+AVERAGE(I3:I5)</f>
        <v>0</v>
      </c>
      <c r="M3" s="44">
        <f>SUM(J3:L3)</f>
        <v>76434.490000000005</v>
      </c>
      <c r="N3" s="23"/>
    </row>
    <row r="4" spans="1:14" x14ac:dyDescent="0.25">
      <c r="A4" s="28">
        <v>2014</v>
      </c>
      <c r="B4" s="45">
        <v>0</v>
      </c>
      <c r="C4" s="38">
        <v>82404.179999999993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82470.103343999988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315949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320944.78558799991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30</v>
      </c>
      <c r="C1" s="68" t="s">
        <v>31</v>
      </c>
      <c r="D1" s="68" t="s">
        <v>32</v>
      </c>
      <c r="E1" s="68" t="s">
        <v>33</v>
      </c>
      <c r="F1" s="68" t="s">
        <v>34</v>
      </c>
      <c r="G1" s="68" t="s">
        <v>35</v>
      </c>
      <c r="H1" s="68" t="s">
        <v>36</v>
      </c>
      <c r="I1" s="68" t="s">
        <v>37</v>
      </c>
      <c r="J1" s="68" t="s">
        <v>38</v>
      </c>
      <c r="K1" s="68" t="s">
        <v>56</v>
      </c>
      <c r="L1" s="69" t="s">
        <v>39</v>
      </c>
      <c r="M1" s="14" t="s">
        <v>28</v>
      </c>
    </row>
    <row r="2" spans="1:13" ht="15.75" thickTop="1" x14ac:dyDescent="0.25">
      <c r="A2" s="31">
        <v>2015</v>
      </c>
      <c r="B2" s="42">
        <v>32523</v>
      </c>
      <c r="C2" s="42">
        <v>13116</v>
      </c>
      <c r="D2" s="42">
        <v>962983</v>
      </c>
      <c r="E2" s="42">
        <v>846422</v>
      </c>
      <c r="F2" s="42">
        <v>0</v>
      </c>
      <c r="G2" s="42">
        <v>0</v>
      </c>
      <c r="H2" s="42">
        <v>3171737</v>
      </c>
      <c r="I2" s="42">
        <v>0</v>
      </c>
      <c r="J2" s="42"/>
      <c r="K2" s="42"/>
      <c r="L2" s="43">
        <v>0</v>
      </c>
      <c r="M2" s="44">
        <f>SUM(B2:L2)</f>
        <v>5026781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B28"/>
  <sheetViews>
    <sheetView workbookViewId="0"/>
  </sheetViews>
  <sheetFormatPr defaultColWidth="0" defaultRowHeight="15" zeroHeight="1" x14ac:dyDescent="0.25"/>
  <cols>
    <col min="1" max="1" width="38.85546875" customWidth="1"/>
    <col min="2" max="2" width="18" style="35" bestFit="1" customWidth="1"/>
    <col min="3" max="16384" width="9.140625" hidden="1"/>
  </cols>
  <sheetData>
    <row r="1" spans="1:2" x14ac:dyDescent="0.25">
      <c r="A1" s="63" t="s">
        <v>57</v>
      </c>
      <c r="B1" s="64" t="s">
        <v>58</v>
      </c>
    </row>
    <row r="2" spans="1:2" x14ac:dyDescent="0.25">
      <c r="A2" s="23" t="s">
        <v>74</v>
      </c>
      <c r="B2" s="35">
        <v>100231</v>
      </c>
    </row>
    <row r="3" spans="1:2" hidden="1" x14ac:dyDescent="0.25"/>
    <row r="4" spans="1:2" hidden="1" x14ac:dyDescent="0.25"/>
    <row r="5" spans="1:2" hidden="1" x14ac:dyDescent="0.25"/>
    <row r="6" spans="1:2" hidden="1" x14ac:dyDescent="0.25"/>
    <row r="7" spans="1:2" hidden="1" x14ac:dyDescent="0.25"/>
    <row r="8" spans="1:2" hidden="1" x14ac:dyDescent="0.25"/>
    <row r="9" spans="1:2" hidden="1" x14ac:dyDescent="0.25"/>
    <row r="10" spans="1:2" hidden="1" x14ac:dyDescent="0.25"/>
    <row r="11" spans="1:2" hidden="1" x14ac:dyDescent="0.25"/>
    <row r="12" spans="1:2" hidden="1" x14ac:dyDescent="0.25"/>
    <row r="13" spans="1:2" hidden="1" x14ac:dyDescent="0.25"/>
    <row r="14" spans="1:2" hidden="1" x14ac:dyDescent="0.25"/>
    <row r="15" spans="1:2" hidden="1" x14ac:dyDescent="0.25"/>
    <row r="16" spans="1:2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</sheetData>
  <sheetProtection password="C6BD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59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50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51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Medfinansiering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2016-12-05T18:00:08Z</dcterms:modified>
</cp:coreProperties>
</file>