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1" i="4" l="1"/>
  <c r="F9" i="7" l="1"/>
  <c r="F10" i="7"/>
  <c r="F11" i="7"/>
  <c r="F12" i="7"/>
  <c r="F13" i="7"/>
  <c r="F14" i="7"/>
  <c r="F9" i="2" l="1"/>
  <c r="F10" i="2"/>
  <c r="C25" i="8" l="1"/>
  <c r="E31" i="19" l="1"/>
  <c r="C36" i="19" l="1"/>
  <c r="E36" i="19" s="1"/>
  <c r="F1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5" i="3"/>
  <c r="C22" i="8" s="1"/>
  <c r="C13" i="15"/>
  <c r="C15" i="15" s="1"/>
  <c r="C11" i="8" s="1"/>
  <c r="C14" i="16"/>
  <c r="C8" i="8" s="1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5" i="7" s="1"/>
  <c r="F11" i="2" l="1"/>
  <c r="C9" i="10" s="1"/>
  <c r="C15" i="11" l="1"/>
  <c r="C28" i="8" s="1"/>
  <c r="C17" i="4"/>
  <c r="C26" i="8" s="1"/>
  <c r="C27" i="3"/>
  <c r="C24" i="8" s="1"/>
  <c r="F17" i="7"/>
  <c r="C18" i="8" s="1"/>
  <c r="C21" i="3"/>
  <c r="C23" i="8" s="1"/>
  <c r="C10" i="3"/>
  <c r="C21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<sst xmlns="http://schemas.openxmlformats.org/spreadsheetml/2006/main" count="377" uniqueCount="203">
  <si>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</si>
  <si>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</si>
  <si>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</si>
  <si>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</si>
  <si>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</si>
  <si>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</si>
  <si>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</si>
  <si>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</si>
  <si>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</si>
  <si>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</si>
  <si>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</si>
  <si>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</si>
  <si>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</si>
  <si>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</si>
  <si>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</si>
  <si>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</si>
  <si>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</si>
  <si>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</si>
  <si>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</si>
  <si>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</si>
  <si>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</si>
  <si>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</si>
  <si>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</si>
  <si>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</si>
  <si>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</si>
  <si>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</si>
  <si>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</si>
  <si>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</si>
  <si>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</si>
  <si>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</si>
  <si>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</si>
  <si>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</si>
  <si>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</si>
  <si>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</si>
  <si>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</si>
  <si>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</si>
  <si>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</si>
  <si>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</si>
  <si>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</si>
  <si>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</si>
  <si>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</si>
  <si>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</si>
  <si>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</si>
  <si>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</si>
  <si>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</si>
  <si>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</si>
  <si>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</si>
  <si>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</si>
  <si>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</si>
  <si>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</si>
  <si>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</si>
  <si>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</si>
  <si>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</si>
  <si>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</si>
  <si>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</si>
  <si>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</si>
  <si>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</si>
  <si>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</si>
  <si>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</si>
  <si>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</si>
  <si>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</si>
  <si>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</si>
  <si>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</si>
  <si>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</si>
  <si>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</si>
  <si>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</si>
  <si>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</si>
  <si>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</si>
  <si>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</si>
  <si>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</si>
  <si>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</si>
  <si>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</si>
  <si>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</si>
  <si>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</si>
  <si>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</si>
  <si>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</si>
  <si>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</si>
  <si>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</si>
  <si>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</si>
  <si>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</si>
  <si>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</si>
  <si>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</si>
  <si>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</si>
  <si>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</si>
  <si>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</si>
  <si>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</si>
  <si>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</si>
  <si>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</si>
  <si>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</si>
  <si>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</si>
  <si>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</si>
  <si>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</si>
  <si>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</si>
  <si>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</si>
  <si>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</si>
  <si>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</si>
  <si>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</si>
  <si>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</si>
  <si>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</si>
  <si>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</si>
  <si>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</si>
  <si>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</si>
  <si>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</si>
  <si>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</si>
  <si>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</si>
  <si>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</si>
  <si>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</si>
  <si>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</si>
  <si>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</si>
  <si>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</si>
  <si>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</si>
  <si>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</si>
  <si>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</si>
  <si>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</si>
  <si>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</si>
  <si>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</si>
  <si>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</si>
  <si>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</si>
  <si>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</si>
  <si>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</si>
  <si>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</si>
  <si>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</si>
  <si>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</si>
  <si>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</si>
  <si>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</si>
  <si>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</si>
  <si>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</si>
  <si>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</si>
  <si>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</si>
  <si>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</si>
  <si>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</si>
  <si>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</si>
  <si>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</si>
  <si>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</si>
  <si>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</si>
  <si>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</si>
  <si>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</si>
  <si>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</si>
  <si>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</si>
  <si>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</si>
  <si>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</si>
  <si>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</si>
  <si>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</si>
  <si>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</si>
  <si>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</si>
  <si>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</si>
  <si>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</si>
  <si>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</si>
  <si>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</si>
  <si>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</si>
  <si>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</si>
  <si>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</si>
  <si>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</si>
  <si>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</si>
  <si>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</si>
  <si>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</si>
  <si>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</si>
  <si>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</si>
  <si>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</si>
  <si>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</si>
  <si>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</si>
  <si>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</si>
  <si>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</si>
  <si>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</si>
  <si>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</si>
  <si>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</si>
  <si>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</si>
  <si>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</si>
  <si>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</si>
  <si>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</si>
  <si>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</si>
  <si>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</si>
  <si>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</si>
  <si>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</si>
  <si>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</si>
  <si>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</si>
  <si>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</si>
  <si>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</si>
  <si>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</si>
  <si>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</si>
  <si>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 inkl. stigrør og forerørsforsejlinger mv.</t>
  </si>
  <si>
    <t>2014</t>
  </si>
  <si>
    <t>15</t>
  </si>
  <si>
    <t>Hegn</t>
  </si>
  <si>
    <t>Ø 50mm &lt; Ledningsnet ≤ Ø110 mm</t>
  </si>
  <si>
    <t>75</t>
  </si>
  <si>
    <t>Ejendomsskatter</t>
  </si>
  <si>
    <t>Selskabsskatter</t>
  </si>
  <si>
    <t>Fjernaflæsere af målere</t>
  </si>
  <si>
    <t>SMS-tjeneste</t>
  </si>
  <si>
    <t xml:space="preserve">Grundvandsbeskyttelse (Kompensation til lodsejere) </t>
  </si>
  <si>
    <t>Boring (inkl. etablering, forerør, filter og prøvepumpning)</t>
  </si>
  <si>
    <t>Ventiler på ledningsnet ≤ Ø50 mm</t>
  </si>
  <si>
    <t>Beluftningsanlæg, iltningstrappe, Kontruktioner</t>
  </si>
  <si>
    <t>Filteranlæg, åbne filtre, enkelt filtrering, Mek./EL</t>
  </si>
  <si>
    <t>SRO-anlæg, vandværk</t>
  </si>
  <si>
    <t>Ledningsnet ≤ Ø50 mm</t>
  </si>
  <si>
    <t>Skovrejsning som grundvandsbeskyttelse</t>
  </si>
  <si>
    <t>Gl. Hørning Vandværk</t>
  </si>
  <si>
    <t>V064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</si>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</sst>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128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137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2" t="s">
        <v>138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Gl. Hørning Vandværk</v>
      </c>
      <c r="B1" s="56"/>
      <c r="C1" s="56"/>
      <c r="D1" s="56"/>
      <c r="E1" s="56"/>
    </row>
    <row r="2" spans="1:5" x14ac:dyDescent="0.25">
      <c r="A2" s="220" t="str">
        <f>'1. Forside'!A2</f>
        <v>V064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188</v>
      </c>
      <c r="C7" s="51">
        <v>28800</v>
      </c>
      <c r="D7" s="190" t="s">
        <v>0</v>
      </c>
      <c r="E7" s="56"/>
    </row>
    <row r="8" spans="1:5" x14ac:dyDescent="0.25">
      <c r="A8" s="56"/>
      <c r="B8" s="212" t="s">
        <v>189</v>
      </c>
      <c r="C8" s="51">
        <v>23200</v>
      </c>
      <c r="D8" s="190" t="s">
        <v>0</v>
      </c>
      <c r="E8" s="56"/>
    </row>
    <row r="9" spans="1:5" x14ac:dyDescent="0.25">
      <c r="A9" s="56"/>
      <c r="B9" s="212" t="s">
        <v>190</v>
      </c>
      <c r="C9" s="51">
        <v>156000</v>
      </c>
      <c r="D9" s="190" t="s">
        <v>0</v>
      </c>
      <c r="E9" s="56"/>
    </row>
    <row r="10" spans="1:5" x14ac:dyDescent="0.25">
      <c r="A10" s="56"/>
      <c r="B10" s="212" t="s">
        <v>197</v>
      </c>
      <c r="C10" s="51">
        <v>0</v>
      </c>
      <c r="D10" s="190" t="s">
        <v>0</v>
      </c>
      <c r="E10" s="56"/>
    </row>
    <row r="11" spans="1:5" x14ac:dyDescent="0.25">
      <c r="A11" s="56"/>
      <c r="B11" s="54" t="s">
        <v>36</v>
      </c>
      <c r="C11" s="55">
        <f>SUM(C7:C10)</f>
        <v>208000</v>
      </c>
      <c r="D11" s="191" t="s">
        <v>0</v>
      </c>
      <c r="E11" s="56"/>
    </row>
    <row r="12" spans="1:5" x14ac:dyDescent="0.25">
      <c r="A12" s="56"/>
      <c r="B12" s="56"/>
      <c r="C12" s="182"/>
      <c r="D12" s="56"/>
      <c r="E12" s="56"/>
    </row>
    <row r="13" spans="1:5" x14ac:dyDescent="0.25">
      <c r="A13" s="56"/>
      <c r="B13" s="56"/>
      <c r="C13" s="182"/>
      <c r="D13" s="56"/>
      <c r="E13" s="56"/>
    </row>
    <row r="14" spans="1:5" ht="27.2" customHeight="1" x14ac:dyDescent="0.25">
      <c r="A14" s="56"/>
      <c r="B14" s="20" t="s">
        <v>146</v>
      </c>
      <c r="C14" s="192"/>
      <c r="D14" s="189"/>
      <c r="E14" s="56"/>
    </row>
    <row r="15" spans="1:5" ht="16.7" customHeight="1" x14ac:dyDescent="0.25">
      <c r="A15" s="56"/>
      <c r="B15" s="108" t="s">
        <v>147</v>
      </c>
      <c r="C15" s="19">
        <v>0</v>
      </c>
      <c r="D15" s="151" t="s">
        <v>0</v>
      </c>
      <c r="E15" s="56"/>
    </row>
    <row r="16" spans="1:5" ht="16.7" customHeight="1" x14ac:dyDescent="0.25">
      <c r="A16" s="56"/>
      <c r="B16" s="108" t="s">
        <v>148</v>
      </c>
      <c r="C16" s="40">
        <v>0</v>
      </c>
      <c r="D16" s="151" t="s">
        <v>0</v>
      </c>
      <c r="E16" s="56"/>
    </row>
    <row r="17" spans="1:5" x14ac:dyDescent="0.25">
      <c r="A17" s="56"/>
      <c r="B17" s="28" t="s">
        <v>149</v>
      </c>
      <c r="C17" s="55">
        <f>C15-C16</f>
        <v>0</v>
      </c>
      <c r="D17" s="153" t="s">
        <v>0</v>
      </c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hidden="1" x14ac:dyDescent="0.25">
      <c r="B21" s="194"/>
      <c r="E21" s="195"/>
    </row>
    <row r="22" spans="1:5" ht="15.75" hidden="1" x14ac:dyDescent="0.25">
      <c r="B22" s="195"/>
      <c r="C22" s="195"/>
    </row>
    <row r="23" spans="1:5" ht="15.75" hidden="1" x14ac:dyDescent="0.25">
      <c r="B23" s="195"/>
      <c r="E23" s="195"/>
    </row>
    <row r="24" spans="1:5" ht="15.75" hidden="1" x14ac:dyDescent="0.25">
      <c r="B24" s="195"/>
      <c r="D24" s="195"/>
    </row>
    <row r="25" spans="1:5" ht="15.75" hidden="1" x14ac:dyDescent="0.25">
      <c r="B25" s="195"/>
      <c r="C25" s="195"/>
    </row>
    <row r="26" spans="1:5" ht="15.75" hidden="1" x14ac:dyDescent="0.25">
      <c r="B26" s="195"/>
      <c r="C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4"/>
      <c r="C30" s="194"/>
    </row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4"/>
    </row>
    <row r="66" spans="1:5" hidden="1" x14ac:dyDescent="0.25"/>
    <row r="67" spans="1:5" hidden="1" x14ac:dyDescent="0.25"/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Gl. Hørning Vandværk</v>
      </c>
      <c r="B1" s="26"/>
      <c r="C1" s="26"/>
      <c r="D1" s="26"/>
      <c r="E1" s="26"/>
    </row>
    <row r="2" spans="1:5" x14ac:dyDescent="0.25">
      <c r="A2" s="221" t="str">
        <f>'1. Forside'!A2</f>
        <v>V064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155000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99157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101157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Gl. Hørning Vandværk</v>
      </c>
      <c r="B1" s="26"/>
      <c r="C1" s="26"/>
      <c r="D1" s="26"/>
      <c r="E1" s="26"/>
    </row>
    <row r="2" spans="1:5" x14ac:dyDescent="0.25">
      <c r="A2" s="221" t="str">
        <f>'1. Forside'!A2</f>
        <v>V064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-2258508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-1126272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-1132236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-226447.2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Gl. Hørning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3778280.2299312511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706460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17520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-27191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194233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891022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-359079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-278719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-637798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253224</v>
      </c>
      <c r="D27" s="79" t="s">
        <v>0</v>
      </c>
      <c r="E27" s="10">
        <f>IF(C27&lt;0,0,-C27)</f>
        <v>-253224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11037</v>
      </c>
      <c r="D29" s="79" t="s">
        <v>0</v>
      </c>
      <c r="E29" s="10">
        <f>-C29</f>
        <v>-11037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3721181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3721181</v>
      </c>
      <c r="D36" s="79" t="s">
        <v>0</v>
      </c>
      <c r="E36" s="10">
        <f>-C36</f>
        <v>-3721181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-207161.77006874885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Gl. Hørning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11037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11037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Gl. Hørning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1371330.294646356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-5211.0551196561528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-27358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1338761.2395266998</v>
      </c>
      <c r="D13" s="79" t="s">
        <v>0</v>
      </c>
      <c r="E13" s="6">
        <f>C13</f>
        <v>1338761.2395266998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683669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200</v>
      </c>
      <c r="C16" s="14">
        <f>'6. Gennemførte investeringer'!F13</f>
        <v>214424.03999999998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-184265.21333333332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118966.66666666667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832794.49333333329</v>
      </c>
      <c r="D19" s="79" t="s">
        <v>0</v>
      </c>
      <c r="E19" s="8">
        <f>C19</f>
        <v>832794.49333333329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103000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1671680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106005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servicemål'!C11</f>
        <v>208000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servicemål'!C17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101157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2361842</v>
      </c>
      <c r="D29" s="79" t="s">
        <v>0</v>
      </c>
      <c r="E29" s="6">
        <f>C29</f>
        <v>2361842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-226447.2</v>
      </c>
      <c r="D31" s="79" t="s">
        <v>0</v>
      </c>
      <c r="E31" s="10">
        <f>C31</f>
        <v>-226447.2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-207161.77006874885</v>
      </c>
      <c r="D33" s="79" t="s">
        <v>0</v>
      </c>
      <c r="E33" s="12">
        <f>C33</f>
        <v>-207161.77006874885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4099788.7627912834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256270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15.997927040977419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9.4748068942571635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Gl. Hørning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1371330.294646356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1371330.294646356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1371330.294646356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-5211.0551196561528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Gl. Hørning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1053318.7993178661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1366119.2395266998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1371330.294646356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109432.1575127792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27358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Gl. Hørning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31764855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683669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683669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Gl. Hørning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281365</v>
      </c>
      <c r="F8" s="34">
        <f t="shared" ref="F8" si="0">E8/D8</f>
        <v>18757.666666666668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22888</v>
      </c>
      <c r="F9" s="34">
        <f t="shared" ref="F9:F10" si="1">E9/D9</f>
        <v>1525.8666666666666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1433802</v>
      </c>
      <c r="F10" s="34">
        <f t="shared" si="1"/>
        <v>19117.36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39400.893333333333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175023.14666666664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214424.03999999998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Gl. Hørning Vandværk</v>
      </c>
      <c r="B1" s="162"/>
      <c r="C1" s="162"/>
      <c r="D1" s="162"/>
      <c r="E1" s="162"/>
    </row>
    <row r="2" spans="1:5" x14ac:dyDescent="0.25">
      <c r="A2" s="1" t="str">
        <f>'1. Forside'!A2</f>
        <v>V064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98867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164200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39400.893333333333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-184265.21333333332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Gl. Hørning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30</v>
      </c>
      <c r="E8" s="32">
        <v>603000</v>
      </c>
      <c r="F8" s="45">
        <f>E8/D8</f>
        <v>20100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75</v>
      </c>
      <c r="E9" s="32">
        <v>165000</v>
      </c>
      <c r="F9" s="45">
        <f t="shared" ref="F9:F14" si="0">E9/D9</f>
        <v>2200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>
        <v>2016</v>
      </c>
      <c r="D10" s="31">
        <v>50</v>
      </c>
      <c r="E10" s="32">
        <v>600000</v>
      </c>
      <c r="F10" s="45">
        <f t="shared" si="0"/>
        <v>12000</v>
      </c>
      <c r="G10" s="35" t="s">
        <v>0</v>
      </c>
      <c r="H10" s="26"/>
    </row>
    <row r="11" spans="1:8" s="148" customFormat="1" x14ac:dyDescent="0.25">
      <c r="A11" s="26"/>
      <c r="B11" s="29" t="s">
        <v>194</v>
      </c>
      <c r="C11" s="30">
        <v>2016</v>
      </c>
      <c r="D11" s="31">
        <v>25</v>
      </c>
      <c r="E11" s="32">
        <v>600000</v>
      </c>
      <c r="F11" s="45">
        <f t="shared" si="0"/>
        <v>24000</v>
      </c>
      <c r="G11" s="35" t="s">
        <v>0</v>
      </c>
      <c r="H11" s="26"/>
    </row>
    <row r="12" spans="1:8" s="148" customFormat="1" x14ac:dyDescent="0.25">
      <c r="A12" s="26"/>
      <c r="B12" s="29" t="s">
        <v>195</v>
      </c>
      <c r="C12" s="30">
        <v>2016</v>
      </c>
      <c r="D12" s="31">
        <v>10</v>
      </c>
      <c r="E12" s="32">
        <v>500000</v>
      </c>
      <c r="F12" s="45">
        <f t="shared" si="0"/>
        <v>50000</v>
      </c>
      <c r="G12" s="35" t="s">
        <v>0</v>
      </c>
      <c r="H12" s="26"/>
    </row>
    <row r="13" spans="1:8" s="148" customFormat="1" x14ac:dyDescent="0.25">
      <c r="A13" s="26"/>
      <c r="B13" s="29" t="s">
        <v>196</v>
      </c>
      <c r="C13" s="30">
        <v>2016</v>
      </c>
      <c r="D13" s="31">
        <v>75</v>
      </c>
      <c r="E13" s="32">
        <v>635000</v>
      </c>
      <c r="F13" s="45">
        <f t="shared" si="0"/>
        <v>8466.6666666666661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>
        <v>2016</v>
      </c>
      <c r="D14" s="31">
        <v>75</v>
      </c>
      <c r="E14" s="32">
        <v>165000</v>
      </c>
      <c r="F14" s="45">
        <f t="shared" si="0"/>
        <v>2200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22300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96666.666666666672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118966.66666666667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Gl. Hørning Vandværk</v>
      </c>
      <c r="B1" s="56"/>
      <c r="C1" s="56"/>
      <c r="D1" s="176"/>
      <c r="E1" s="56"/>
    </row>
    <row r="2" spans="1:5" x14ac:dyDescent="0.25">
      <c r="A2" s="220" t="str">
        <f>'1. Forside'!A2</f>
        <v>V064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20000</v>
      </c>
      <c r="D8" s="181" t="s">
        <v>0</v>
      </c>
      <c r="E8" s="56"/>
    </row>
    <row r="9" spans="1:5" x14ac:dyDescent="0.25">
      <c r="A9" s="56"/>
      <c r="B9" s="206" t="s">
        <v>187</v>
      </c>
      <c r="C9" s="51">
        <v>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103000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201</v>
      </c>
      <c r="C13" s="178"/>
      <c r="D13" s="179"/>
      <c r="E13" s="56"/>
    </row>
    <row r="14" spans="1:5" x14ac:dyDescent="0.25">
      <c r="A14" s="56"/>
      <c r="B14" s="53" t="s">
        <v>202</v>
      </c>
      <c r="C14" s="180">
        <v>1671680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1671680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0" t="s">
        <v>140</v>
      </c>
      <c r="C18" s="261"/>
      <c r="D18" s="262"/>
      <c r="E18" s="56"/>
    </row>
    <row r="19" spans="1:5" x14ac:dyDescent="0.25">
      <c r="A19" s="56"/>
      <c r="B19" s="53" t="s">
        <v>70</v>
      </c>
      <c r="C19" s="51">
        <v>18000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14000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32000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3" t="s">
        <v>141</v>
      </c>
      <c r="C24" s="264"/>
      <c r="D24" s="265"/>
      <c r="E24" s="56"/>
    </row>
    <row r="25" spans="1:5" x14ac:dyDescent="0.25">
      <c r="A25" s="56"/>
      <c r="B25" s="108" t="s">
        <v>142</v>
      </c>
      <c r="C25" s="19">
        <v>1780605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1674600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106005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2015-06-26T12:54:45Z</cp:lastPrinted>
  <dcterms:created xsi:type="dcterms:W3CDTF">2014-01-17T08:54:17Z</dcterms:created>
  <dcterms:modified xsi:type="dcterms:W3CDTF">2015-09-27T11:21:55Z</dcterms:modified>
</cp:coreProperties>
</file>