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690" yWindow="600" windowWidth="12135" windowHeight="1237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15" i="11" l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6" i="11"/>
  <c r="F10" i="11"/>
  <c r="E15" i="2"/>
  <c r="G15" i="2" s="1"/>
  <c r="G12" i="9"/>
  <c r="G14" i="9" s="1"/>
  <c r="G9" i="9"/>
  <c r="G11" i="9" s="1"/>
  <c r="G12" i="7"/>
  <c r="E9" i="2" s="1"/>
  <c r="E10" i="2"/>
  <c r="F17" i="11" l="1"/>
  <c r="G29" i="12" s="1"/>
  <c r="E28" i="13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<sst xmlns="http://schemas.openxmlformats.org/spreadsheetml/2006/main" count="213" uniqueCount="115">
  <si>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</si>
  <si>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</si>
  <si>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</si>
  <si>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</si>
  <si>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</si>
  <si>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</si>
  <si>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</si>
  <si>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</si>
  <si>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</si>
  <si>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</si>
  <si>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</si>
  <si>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</si>
  <si>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</si>
  <si>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</si>
  <si>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</si>
  <si>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</si>
  <si>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</si>
  <si>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</si>
  <si>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</si>
  <si>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</si>
  <si>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</si>
  <si>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</si>
  <si>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</si>
  <si>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</si>
  <si>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</si>
  <si>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</si>
  <si>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</si>
  <si>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</si>
  <si>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</si>
  <si>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</si>
  <si>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</si>
  <si>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</si>
  <si>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</si>
  <si>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</si>
  <si>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</si>
  <si>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</si>
  <si>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</si>
  <si>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</si>
  <si>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</si>
  <si>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</si>
  <si>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</si>
  <si>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</si>
  <si>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</si>
  <si>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</si>
  <si>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</si>
  <si>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</si>
  <si>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</si>
  <si>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</si>
  <si>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</si>
  <si>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</si>
  <si>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</si>
  <si>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</si>
  <si>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</si>
  <si>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</si>
  <si>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</si>
  <si>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</si>
  <si>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</si>
  <si>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</si>
  <si>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</si>
  <si>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</si>
  <si>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</si>
  <si>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</si>
  <si>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</si>
  <si>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</si>
  <si>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</si>
  <si>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</si>
  <si>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</si>
  <si>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</si>
  <si>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</si>
  <si>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</si>
  <si>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</si>
  <si>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</si>
  <si>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</si>
  <si>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</si>
  <si>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</si>
  <si>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</si>
  <si>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</si>
  <si>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</si>
  <si>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</si>
  <si>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</si>
  <si>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</si>
  <si>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</si>
  <si>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</si>
  <si>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</si>
  <si>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</si>
  <si>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</si>
  <si>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</si>
  <si>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</si>
  <si>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</si>
  <si>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</si>
  <si>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</si>
  <si>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</si>
  <si>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</si>
  <si>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</si>
  <si>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</si>
  <si>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</si>
  <si>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</si>
  <si>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</si>
  <si>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</si>
  <si>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</si>
  <si>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</si>
  <si>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</si>
  <si>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</si>
  <si>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</si>
  <si>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</si>
  <si>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Indløb med riste, SRO</t>
  </si>
  <si>
    <t>Beluftningstanke, Mek/EL</t>
  </si>
  <si>
    <t xml:space="preserve">Eltavler i værksted </t>
  </si>
  <si>
    <t>Ventilation</t>
  </si>
  <si>
    <t>Krydsfelter</t>
  </si>
  <si>
    <t>Procesanlæg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</si>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</sst>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114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17485797.060990747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906093.12831881992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176494.53652297554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271505.67419609992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17037796.850271668</v>
      </c>
      <c r="F13" s="38" t="s">
        <v>4</v>
      </c>
      <c r="G13" s="37">
        <f>E13</f>
        <v>17037796.850271668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1" t="s">
        <v>102</v>
      </c>
      <c r="C15" s="82"/>
      <c r="D15" s="83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481201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285242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92</v>
      </c>
      <c r="C19" s="79"/>
      <c r="D19" s="80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8" t="s">
        <v>34</v>
      </c>
      <c r="C20" s="79"/>
      <c r="D20" s="80"/>
      <c r="E20" s="31">
        <f>'Fane 8. Korrektion af PL2015'!G30</f>
        <v>327331</v>
      </c>
      <c r="F20" s="28" t="s">
        <v>4</v>
      </c>
      <c r="G20" s="35"/>
      <c r="H20" s="36"/>
      <c r="I20" s="20"/>
    </row>
    <row r="21" spans="1:9" x14ac:dyDescent="0.25">
      <c r="A21" s="20"/>
      <c r="B21" s="81" t="s">
        <v>35</v>
      </c>
      <c r="C21" s="82"/>
      <c r="D21" s="83"/>
      <c r="E21" s="37">
        <f>SUM(E17:E20)</f>
        <v>1093774</v>
      </c>
      <c r="F21" s="38" t="s">
        <v>4</v>
      </c>
      <c r="G21" s="37">
        <f>E21</f>
        <v>1093774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1" t="s">
        <v>31</v>
      </c>
      <c r="C23" s="82"/>
      <c r="D23" s="83"/>
      <c r="E23" s="37">
        <f>'Fane 9. Kontrol af PL2015'!G36</f>
        <v>0</v>
      </c>
      <c r="F23" s="38" t="s">
        <v>4</v>
      </c>
      <c r="G23" s="37">
        <f>E23</f>
        <v>0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18131570.850271668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11067006.276035357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5512697.6566365687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906093.12831881992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17485797.060990747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16579703.932671927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1.0645216418803221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176494.53652297554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11067006.276035357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221340.12552070714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5512697.6566365687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50165.548675392776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271505.67419609992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-1752111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-1752111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10</v>
      </c>
      <c r="E10" s="46">
        <v>2446369</v>
      </c>
      <c r="F10" s="10">
        <f>E10/D10</f>
        <v>244636.9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20</v>
      </c>
      <c r="E11" s="46">
        <v>295629</v>
      </c>
      <c r="F11" s="10">
        <f t="shared" ref="F11:F16" si="0">E11/D11</f>
        <v>14781.45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5</v>
      </c>
      <c r="E12" s="46">
        <v>343322</v>
      </c>
      <c r="F12" s="10">
        <f t="shared" si="0"/>
        <v>68664.399999999994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20</v>
      </c>
      <c r="E13" s="46">
        <v>383717</v>
      </c>
      <c r="F13" s="10">
        <f t="shared" si="0"/>
        <v>19185.849999999999</v>
      </c>
      <c r="G13" s="3" t="s">
        <v>4</v>
      </c>
      <c r="H13" s="1"/>
    </row>
    <row r="14" spans="1:8" x14ac:dyDescent="0.25">
      <c r="A14" s="1"/>
      <c r="B14" s="50" t="s">
        <v>108</v>
      </c>
      <c r="C14" s="47">
        <v>2015</v>
      </c>
      <c r="D14" s="47">
        <v>20</v>
      </c>
      <c r="E14" s="46">
        <v>125738</v>
      </c>
      <c r="F14" s="10">
        <f t="shared" si="0"/>
        <v>6286.9</v>
      </c>
      <c r="G14" s="3" t="s">
        <v>4</v>
      </c>
      <c r="H14" s="1"/>
    </row>
    <row r="15" spans="1:8" x14ac:dyDescent="0.25">
      <c r="A15" s="1"/>
      <c r="B15" s="50" t="s">
        <v>109</v>
      </c>
      <c r="C15" s="47">
        <v>2015</v>
      </c>
      <c r="D15" s="47">
        <v>5</v>
      </c>
      <c r="E15" s="46">
        <v>197027</v>
      </c>
      <c r="F15" s="10">
        <f>E15/D15</f>
        <v>39405.4</v>
      </c>
      <c r="G15" s="3" t="s">
        <v>4</v>
      </c>
      <c r="H15" s="1"/>
    </row>
    <row r="16" spans="1:8" x14ac:dyDescent="0.25">
      <c r="A16" s="1"/>
      <c r="B16" s="50" t="s">
        <v>110</v>
      </c>
      <c r="C16" s="47">
        <v>2015</v>
      </c>
      <c r="D16" s="47">
        <v>5</v>
      </c>
      <c r="E16" s="46">
        <v>353523</v>
      </c>
      <c r="F16" s="10">
        <f t="shared" si="0"/>
        <v>70704.600000000006</v>
      </c>
      <c r="G16" s="3" t="s">
        <v>4</v>
      </c>
      <c r="H16" s="1"/>
    </row>
    <row r="17" spans="1:8" x14ac:dyDescent="0.25">
      <c r="A17" s="1"/>
      <c r="B17" s="93" t="s">
        <v>111</v>
      </c>
      <c r="C17" s="94"/>
      <c r="D17" s="94"/>
      <c r="E17" s="95"/>
      <c r="F17" s="18">
        <f>SUM(F10:F16)</f>
        <v>463665.5</v>
      </c>
      <c r="G17" s="8" t="s">
        <v>4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</sheetData>
  <sheetProtection password="C6BD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991701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510500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481201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305242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20000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285242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300000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300000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2015'!F17</f>
        <v>463665.5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327331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22003615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3253631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797780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443250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680500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5175161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454934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454934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-2852040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-327276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-3179316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2450779</v>
      </c>
      <c r="F28" s="6" t="s">
        <v>4</v>
      </c>
      <c r="G28" s="16">
        <f>IF(E28&lt;0,0,-E28)</f>
        <v>-2450779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2250667</v>
      </c>
      <c r="F30" s="6" t="s">
        <v>4</v>
      </c>
      <c r="G30" s="17">
        <f>-$E$30</f>
        <v>-2250667</v>
      </c>
      <c r="H30" s="6" t="s">
        <v>4</v>
      </c>
      <c r="I30" s="1"/>
    </row>
    <row r="31" spans="1:9" x14ac:dyDescent="0.25">
      <c r="A31" s="1"/>
      <c r="B31" s="116" t="s">
        <v>112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113</v>
      </c>
      <c r="C32" s="114"/>
      <c r="D32" s="115"/>
      <c r="E32" s="46">
        <v>16623673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678496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17302169</v>
      </c>
      <c r="F35" s="6" t="s">
        <v>4</v>
      </c>
      <c r="G35" s="17">
        <f>-E35</f>
        <v>-17302169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2016-12-13T11:17:03Z</dcterms:modified>
</cp:coreProperties>
</file>