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E31" i="19" l="1"/>
  <c r="C36" i="19" l="1"/>
  <c r="E36" i="19" s="1"/>
  <c r="F32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31" i="7" s="1"/>
  <c r="F43" i="2" l="1"/>
  <c r="C9" i="10" s="1"/>
  <c r="C15" i="11" l="1"/>
  <c r="C28" i="8" s="1"/>
  <c r="C14" i="4"/>
  <c r="C26" i="8" s="1"/>
  <c r="C26" i="3"/>
  <c r="C24" i="8" s="1"/>
  <c r="F33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45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<sst xmlns="http://schemas.openxmlformats.org/spreadsheetml/2006/main" count="573" uniqueCount="227">
  <si>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</si>
  <si>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</si>
  <si>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</si>
  <si>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</si>
  <si>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</si>
  <si>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</si>
  <si>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</si>
  <si>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</si>
  <si>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</si>
  <si>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</si>
  <si>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</si>
  <si>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</si>
  <si>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</si>
  <si>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</si>
  <si>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</si>
  <si>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</si>
  <si>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</si>
  <si>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</si>
  <si>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</si>
  <si>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</si>
  <si>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</si>
  <si>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</si>
  <si>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</si>
  <si>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</si>
  <si>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</si>
  <si>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</si>
  <si>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</si>
  <si>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</si>
  <si>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</si>
  <si>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</si>
  <si>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</si>
  <si>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</si>
  <si>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</si>
  <si>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</si>
  <si>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</si>
  <si>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</si>
  <si>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</si>
  <si>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</si>
  <si>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</si>
  <si>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</si>
  <si>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</si>
  <si>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</si>
  <si>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</si>
  <si>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</si>
  <si>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</si>
  <si>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</si>
  <si>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</si>
  <si>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</si>
  <si>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</si>
  <si>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</si>
  <si>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</si>
  <si>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</si>
  <si>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</si>
  <si>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</si>
  <si>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</si>
  <si>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</si>
  <si>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</si>
  <si>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</si>
  <si>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</si>
  <si>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</si>
  <si>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</si>
  <si>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</si>
  <si>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</si>
  <si>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</si>
  <si>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</si>
  <si>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</si>
  <si>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</si>
  <si>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</si>
  <si>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</si>
  <si>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</si>
  <si>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</si>
  <si>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</si>
  <si>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</si>
  <si>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</si>
  <si>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</si>
  <si>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</si>
  <si>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</si>
  <si>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</si>
  <si>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</si>
  <si>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</si>
  <si>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</si>
  <si>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</si>
  <si>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</si>
  <si>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</si>
  <si>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</si>
  <si>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</si>
  <si>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</si>
  <si>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</si>
  <si>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</si>
  <si>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</si>
  <si>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</si>
  <si>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</si>
  <si>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</si>
  <si>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</si>
  <si>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</si>
  <si>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</si>
  <si>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</si>
  <si>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</si>
  <si>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</si>
  <si>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</si>
  <si>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</si>
  <si>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</si>
  <si>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</si>
  <si>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</si>
  <si>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</si>
  <si>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</si>
  <si>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</si>
  <si>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</si>
  <si>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</si>
  <si>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</si>
  <si>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</si>
  <si>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</si>
  <si>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</si>
  <si>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</si>
  <si>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</si>
  <si>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</si>
  <si>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</si>
  <si>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</si>
  <si>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</si>
  <si>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</si>
  <si>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</si>
  <si>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</si>
  <si>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</si>
  <si>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</si>
  <si>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</si>
  <si>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</si>
  <si>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</si>
  <si>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</si>
  <si>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</si>
  <si>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</si>
  <si>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</si>
  <si>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</si>
  <si>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</si>
  <si>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</si>
  <si>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</si>
  <si>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</si>
  <si>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</si>
  <si>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</si>
  <si>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</si>
  <si>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</si>
  <si>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</si>
  <si>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</si>
  <si>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</si>
  <si>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</si>
  <si>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</si>
  <si>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</si>
  <si>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</si>
  <si>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</si>
  <si>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</si>
  <si>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</si>
  <si>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</si>
  <si>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</si>
  <si>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</si>
  <si>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</si>
  <si>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</si>
  <si>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</si>
  <si>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</si>
  <si>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</si>
  <si>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</si>
  <si>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</si>
  <si>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</si>
  <si>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</si>
  <si>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</si>
  <si>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</si>
  <si>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</si>
  <si>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</si>
  <si>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</si>
  <si>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</si>
  <si>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</si>
  <si>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</si>
  <si>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</si>
  <si>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</si>
  <si>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</si>
  <si>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</si>
  <si>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</si>
  <si>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</si>
  <si>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</si>
  <si>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</si>
  <si>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</si>
  <si>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</si>
  <si>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</si>
  <si>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</si>
  <si>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</si>
  <si>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</si>
  <si>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Ø110 mm &lt; Ledningsnet ≤ Ø 250 mm</t>
  </si>
  <si>
    <t>Råvandsstation komplet montering og boringshus/tørbrønd</t>
  </si>
  <si>
    <t>30</t>
  </si>
  <si>
    <t>Instrumenter (flowmåler+tryk transducer+alarmer)</t>
  </si>
  <si>
    <t>10</t>
  </si>
  <si>
    <t>Eternitledninger Ø110 mm &lt; Ledningsnet ≤ Ø 250 mm</t>
  </si>
  <si>
    <t>Eternitledninger Ø 50mm &lt; Ledningsnet ≤ Ø110 mm</t>
  </si>
  <si>
    <t>Ventiler på Ø 50mm &lt; Ledningsnet ≤ Ø110 mm</t>
  </si>
  <si>
    <t xml:space="preserve">Afregningsmålere, mekaniske </t>
  </si>
  <si>
    <t>8</t>
  </si>
  <si>
    <t>Pumpe inkl. stigrør og forerørsforsejlinger mv.</t>
  </si>
  <si>
    <t>15</t>
  </si>
  <si>
    <t>Elanlæg</t>
  </si>
  <si>
    <t>20</t>
  </si>
  <si>
    <t>Elanlæg - vandværk</t>
  </si>
  <si>
    <t>25</t>
  </si>
  <si>
    <t>Sikring (terror, hærværk), Mek./EL</t>
  </si>
  <si>
    <t>SRO-anlæg, vandværk</t>
  </si>
  <si>
    <t>Beluftningsanlæg, iltningstrappe, Kontruktioner</t>
  </si>
  <si>
    <t>50</t>
  </si>
  <si>
    <t>Beluftningsanlæg, iltningstrappe, Mek./EL</t>
  </si>
  <si>
    <t>Filteranlæg, åbne filtre, enkelt filtrering, Kontruktioner</t>
  </si>
  <si>
    <t>Beluftningsanlæg, ika-beluftning, Kontruktioner</t>
  </si>
  <si>
    <t>Rentvandsbeholder  insitu støbt</t>
  </si>
  <si>
    <t>Udpumpningsanlæg, rentvandspumper på vandværk</t>
  </si>
  <si>
    <t>Skelbrønd, Konstruktioner</t>
  </si>
  <si>
    <t>Skelbrønd, Mek./EL</t>
  </si>
  <si>
    <t>SRO anlæg</t>
  </si>
  <si>
    <t>Arbejdsplads</t>
  </si>
  <si>
    <t>5</t>
  </si>
  <si>
    <t>Køretøjer, personbil</t>
  </si>
  <si>
    <t>Ejendomsskatter</t>
  </si>
  <si>
    <t>2015</t>
  </si>
  <si>
    <t>Ledningsnet ≤ Ø50 mm</t>
  </si>
  <si>
    <t>Stik på ledningsnet, Konstruktioner</t>
  </si>
  <si>
    <t>Beluftningsanlæg, bundbeluftbning, Kontruktioner</t>
  </si>
  <si>
    <t>SRO-brønd/kvarterbrønd/sektionsbrønd, Konstruktioner</t>
  </si>
  <si>
    <t>2016</t>
  </si>
  <si>
    <t>IT: Asset-management</t>
  </si>
  <si>
    <t>Haderslev Vand AS</t>
  </si>
  <si>
    <t>V071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</si>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</sst>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Haderslev Vand AS</v>
      </c>
      <c r="B1" s="56"/>
      <c r="C1" s="56"/>
      <c r="D1" s="56"/>
      <c r="E1" s="56"/>
    </row>
    <row r="2" spans="1:5" x14ac:dyDescent="0.25">
      <c r="A2" s="220" t="str">
        <f>'1. Forside'!A2</f>
        <v>V071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369361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392000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-22639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Haderslev Vand AS</v>
      </c>
      <c r="B1" s="26"/>
      <c r="C1" s="26"/>
      <c r="D1" s="26"/>
      <c r="E1" s="26"/>
    </row>
    <row r="2" spans="1:5" x14ac:dyDescent="0.25">
      <c r="A2" s="221" t="str">
        <f>'1. Forside'!A2</f>
        <v>V071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177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378341.97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344000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34341.969999999972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Haderslev Vand AS</v>
      </c>
      <c r="B1" s="26"/>
      <c r="C1" s="26"/>
      <c r="D1" s="26"/>
      <c r="E1" s="26"/>
    </row>
    <row r="2" spans="1:5" x14ac:dyDescent="0.25">
      <c r="A2" s="221" t="str">
        <f>'1. Forside'!A2</f>
        <v>V071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178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5833479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3326893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2506586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501317.2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Haderslev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179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33148278.175344329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7727773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1212587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115078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1142615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10198053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606171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606171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2178289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-5716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-10198053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-15001693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-25205462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-12222949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968776</v>
      </c>
      <c r="D29" s="79" t="s">
        <v>0</v>
      </c>
      <c r="E29" s="10">
        <f>-C29</f>
        <v>-968776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30722279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30722279</v>
      </c>
      <c r="D36" s="79" t="s">
        <v>0</v>
      </c>
      <c r="E36" s="10">
        <f>-C36</f>
        <v>-30722279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1457223.1753443293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Haderslev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180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2108452</v>
      </c>
      <c r="D7" s="222" t="s">
        <v>0</v>
      </c>
      <c r="E7" s="223">
        <v>3383223</v>
      </c>
      <c r="F7" s="222" t="s">
        <v>0</v>
      </c>
      <c r="G7" s="223">
        <v>3075925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2178289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2037312</v>
      </c>
      <c r="D9" s="222" t="s">
        <v>0</v>
      </c>
      <c r="E9" s="224">
        <v>3383223</v>
      </c>
      <c r="F9" s="222" t="s">
        <v>0</v>
      </c>
      <c r="G9" s="224">
        <v>968776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71140</v>
      </c>
      <c r="D11" s="153" t="s">
        <v>0</v>
      </c>
      <c r="E11" s="55">
        <f>C11+E7-E8-E9</f>
        <v>71140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Haderslev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11536670.681227375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-43839.348588664026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-576834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10915997.332638711</v>
      </c>
      <c r="D13" s="79" t="s">
        <v>0</v>
      </c>
      <c r="E13" s="6">
        <f>C13</f>
        <v>10915997.332638711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7271109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225</v>
      </c>
      <c r="C16" s="14">
        <f>'6. Gennemførte investeringer'!F45</f>
        <v>2487697.4514666665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256733.53959999979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investeringer'!F33</f>
        <v>1276433.3333333335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11291973.3244</v>
      </c>
      <c r="D19" s="79" t="s">
        <v>0</v>
      </c>
      <c r="E19" s="8">
        <f>C19</f>
        <v>11291973.3244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63650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10521730.23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89400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-1870243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-22639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34341.969999999972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9316240.2000000011</v>
      </c>
      <c r="D29" s="79" t="s">
        <v>0</v>
      </c>
      <c r="E29" s="6">
        <f>C29</f>
        <v>9316240.2000000011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501317.2</v>
      </c>
      <c r="D31" s="79" t="s">
        <v>0</v>
      </c>
      <c r="E31" s="10">
        <f>C31</f>
        <v>501317.2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1457223.1753443293</v>
      </c>
      <c r="D33" s="79" t="s">
        <v>0</v>
      </c>
      <c r="E33" s="12">
        <f>C33</f>
        <v>1457223.1753443293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33482751.232383043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1611291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20.780077113558658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14.250077113558657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Haderslev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11536670.681227375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11536670.681227375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11536670.681227375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-43839.348588664026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Haderslev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6120203.796391123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11492831.332638711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11536670.681227375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3649048.9364722189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576834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Haderslev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310180693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7271109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7271109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Haderslev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8965.0400000000009</v>
      </c>
      <c r="F8" s="34">
        <f t="shared" ref="F8" si="0">E8/D8</f>
        <v>119.53386666666668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8837490.5600000005</v>
      </c>
      <c r="F9" s="34">
        <f t="shared" ref="F9:F42" si="1">E9/D9</f>
        <v>117833.20746666667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182</v>
      </c>
      <c r="D10" s="31" t="s">
        <v>183</v>
      </c>
      <c r="E10" s="32">
        <v>401485.93</v>
      </c>
      <c r="F10" s="34">
        <f t="shared" si="1"/>
        <v>5353.1457333333328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182</v>
      </c>
      <c r="D11" s="31" t="s">
        <v>183</v>
      </c>
      <c r="E11" s="32">
        <v>245191.53</v>
      </c>
      <c r="F11" s="34">
        <f t="shared" si="1"/>
        <v>3269.2204000000002</v>
      </c>
      <c r="G11" s="35" t="s">
        <v>0</v>
      </c>
      <c r="H11" s="26"/>
    </row>
    <row r="12" spans="1:8" s="148" customFormat="1" x14ac:dyDescent="0.25">
      <c r="A12" s="26"/>
      <c r="B12" s="29" t="s">
        <v>181</v>
      </c>
      <c r="C12" s="30" t="s">
        <v>182</v>
      </c>
      <c r="D12" s="31" t="s">
        <v>183</v>
      </c>
      <c r="E12" s="32">
        <v>354.48</v>
      </c>
      <c r="F12" s="34">
        <f t="shared" si="1"/>
        <v>4.7263999999999999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 t="s">
        <v>182</v>
      </c>
      <c r="D13" s="31" t="s">
        <v>183</v>
      </c>
      <c r="E13" s="32">
        <v>136845.24</v>
      </c>
      <c r="F13" s="34">
        <f t="shared" si="1"/>
        <v>1824.6031999999998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 t="s">
        <v>182</v>
      </c>
      <c r="D14" s="31" t="s">
        <v>183</v>
      </c>
      <c r="E14" s="32">
        <v>4678.8900000000003</v>
      </c>
      <c r="F14" s="34">
        <f t="shared" si="1"/>
        <v>62.385200000000005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 t="s">
        <v>182</v>
      </c>
      <c r="D15" s="31" t="s">
        <v>186</v>
      </c>
      <c r="E15" s="32">
        <v>325678</v>
      </c>
      <c r="F15" s="34">
        <f t="shared" si="1"/>
        <v>10855.933333333332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 t="s">
        <v>182</v>
      </c>
      <c r="D16" s="31" t="s">
        <v>188</v>
      </c>
      <c r="E16" s="32">
        <v>140358</v>
      </c>
      <c r="F16" s="34">
        <f t="shared" si="1"/>
        <v>14035.8</v>
      </c>
      <c r="G16" s="35" t="s">
        <v>0</v>
      </c>
      <c r="H16" s="26"/>
    </row>
    <row r="17" spans="1:8" s="148" customFormat="1" x14ac:dyDescent="0.25">
      <c r="A17" s="26"/>
      <c r="B17" s="29" t="s">
        <v>184</v>
      </c>
      <c r="C17" s="30" t="s">
        <v>182</v>
      </c>
      <c r="D17" s="31" t="s">
        <v>183</v>
      </c>
      <c r="E17" s="32">
        <v>351349.17</v>
      </c>
      <c r="F17" s="34">
        <f t="shared" si="1"/>
        <v>4684.6556</v>
      </c>
      <c r="G17" s="35" t="s">
        <v>0</v>
      </c>
      <c r="H17" s="26"/>
    </row>
    <row r="18" spans="1:8" s="148" customFormat="1" x14ac:dyDescent="0.25">
      <c r="A18" s="26"/>
      <c r="B18" s="29" t="s">
        <v>189</v>
      </c>
      <c r="C18" s="30" t="s">
        <v>182</v>
      </c>
      <c r="D18" s="31" t="s">
        <v>183</v>
      </c>
      <c r="E18" s="32">
        <v>712581.52</v>
      </c>
      <c r="F18" s="34">
        <f t="shared" si="1"/>
        <v>9501.0869333333339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 t="s">
        <v>182</v>
      </c>
      <c r="D19" s="31" t="s">
        <v>183</v>
      </c>
      <c r="E19" s="32">
        <v>74294.22</v>
      </c>
      <c r="F19" s="34">
        <f t="shared" si="1"/>
        <v>990.58960000000002</v>
      </c>
      <c r="G19" s="35" t="s">
        <v>0</v>
      </c>
      <c r="H19" s="26"/>
    </row>
    <row r="20" spans="1:8" s="148" customFormat="1" x14ac:dyDescent="0.25">
      <c r="A20" s="26"/>
      <c r="B20" s="29" t="s">
        <v>189</v>
      </c>
      <c r="C20" s="30" t="s">
        <v>182</v>
      </c>
      <c r="D20" s="31" t="s">
        <v>183</v>
      </c>
      <c r="E20" s="32">
        <v>70797.850000000006</v>
      </c>
      <c r="F20" s="34">
        <f t="shared" si="1"/>
        <v>943.9713333333334</v>
      </c>
      <c r="G20" s="35" t="s">
        <v>0</v>
      </c>
      <c r="H20" s="26"/>
    </row>
    <row r="21" spans="1:8" s="148" customFormat="1" x14ac:dyDescent="0.25">
      <c r="A21" s="26"/>
      <c r="B21" s="29" t="s">
        <v>184</v>
      </c>
      <c r="C21" s="30" t="s">
        <v>182</v>
      </c>
      <c r="D21" s="31" t="s">
        <v>183</v>
      </c>
      <c r="E21" s="32">
        <v>97.14</v>
      </c>
      <c r="F21" s="34">
        <f t="shared" si="1"/>
        <v>1.2951999999999999</v>
      </c>
      <c r="G21" s="35" t="s">
        <v>0</v>
      </c>
      <c r="H21" s="26"/>
    </row>
    <row r="22" spans="1:8" s="148" customFormat="1" x14ac:dyDescent="0.25">
      <c r="A22" s="26"/>
      <c r="B22" s="29" t="s">
        <v>191</v>
      </c>
      <c r="C22" s="30" t="s">
        <v>182</v>
      </c>
      <c r="D22" s="31" t="s">
        <v>183</v>
      </c>
      <c r="E22" s="32">
        <v>30840.79</v>
      </c>
      <c r="F22" s="34">
        <f t="shared" si="1"/>
        <v>411.21053333333333</v>
      </c>
      <c r="G22" s="35" t="s">
        <v>0</v>
      </c>
      <c r="H22" s="26"/>
    </row>
    <row r="23" spans="1:8" s="148" customFormat="1" x14ac:dyDescent="0.25">
      <c r="A23" s="26"/>
      <c r="B23" s="29" t="s">
        <v>192</v>
      </c>
      <c r="C23" s="30" t="s">
        <v>182</v>
      </c>
      <c r="D23" s="31" t="s">
        <v>193</v>
      </c>
      <c r="E23" s="32">
        <v>1688351</v>
      </c>
      <c r="F23" s="34">
        <f t="shared" si="1"/>
        <v>211043.875</v>
      </c>
      <c r="G23" s="35" t="s">
        <v>0</v>
      </c>
      <c r="H23" s="26"/>
    </row>
    <row r="24" spans="1:8" s="148" customFormat="1" x14ac:dyDescent="0.25">
      <c r="A24" s="26"/>
      <c r="B24" s="29" t="s">
        <v>194</v>
      </c>
      <c r="C24" s="30" t="s">
        <v>182</v>
      </c>
      <c r="D24" s="31" t="s">
        <v>195</v>
      </c>
      <c r="E24" s="32">
        <v>562251</v>
      </c>
      <c r="F24" s="34">
        <f t="shared" si="1"/>
        <v>37483.4</v>
      </c>
      <c r="G24" s="35" t="s">
        <v>0</v>
      </c>
      <c r="H24" s="26"/>
    </row>
    <row r="25" spans="1:8" s="148" customFormat="1" x14ac:dyDescent="0.25">
      <c r="A25" s="26"/>
      <c r="B25" s="29" t="s">
        <v>196</v>
      </c>
      <c r="C25" s="30" t="s">
        <v>182</v>
      </c>
      <c r="D25" s="31" t="s">
        <v>197</v>
      </c>
      <c r="E25" s="32">
        <v>1914495</v>
      </c>
      <c r="F25" s="34">
        <f t="shared" si="1"/>
        <v>95724.75</v>
      </c>
      <c r="G25" s="35" t="s">
        <v>0</v>
      </c>
      <c r="H25" s="26"/>
    </row>
    <row r="26" spans="1:8" s="148" customFormat="1" x14ac:dyDescent="0.25">
      <c r="A26" s="26"/>
      <c r="B26" s="29" t="s">
        <v>198</v>
      </c>
      <c r="C26" s="30" t="s">
        <v>182</v>
      </c>
      <c r="D26" s="31" t="s">
        <v>199</v>
      </c>
      <c r="E26" s="32">
        <v>120000</v>
      </c>
      <c r="F26" s="34">
        <f t="shared" si="1"/>
        <v>4800</v>
      </c>
      <c r="G26" s="35" t="s">
        <v>0</v>
      </c>
      <c r="H26" s="26"/>
    </row>
    <row r="27" spans="1:8" s="148" customFormat="1" x14ac:dyDescent="0.25">
      <c r="A27" s="26"/>
      <c r="B27" s="29" t="s">
        <v>200</v>
      </c>
      <c r="C27" s="30" t="s">
        <v>182</v>
      </c>
      <c r="D27" s="31" t="s">
        <v>199</v>
      </c>
      <c r="E27" s="32">
        <v>100000</v>
      </c>
      <c r="F27" s="34">
        <f t="shared" si="1"/>
        <v>4000</v>
      </c>
      <c r="G27" s="35" t="s">
        <v>0</v>
      </c>
      <c r="H27" s="26"/>
    </row>
    <row r="28" spans="1:8" s="148" customFormat="1" x14ac:dyDescent="0.25">
      <c r="A28" s="26"/>
      <c r="B28" s="29" t="s">
        <v>201</v>
      </c>
      <c r="C28" s="30" t="s">
        <v>182</v>
      </c>
      <c r="D28" s="31" t="s">
        <v>188</v>
      </c>
      <c r="E28" s="32">
        <v>214657</v>
      </c>
      <c r="F28" s="34">
        <f t="shared" si="1"/>
        <v>21465.7</v>
      </c>
      <c r="G28" s="35" t="s">
        <v>0</v>
      </c>
      <c r="H28" s="26"/>
    </row>
    <row r="29" spans="1:8" s="148" customFormat="1" x14ac:dyDescent="0.25">
      <c r="A29" s="26"/>
      <c r="B29" s="29" t="s">
        <v>202</v>
      </c>
      <c r="C29" s="30" t="s">
        <v>182</v>
      </c>
      <c r="D29" s="31" t="s">
        <v>203</v>
      </c>
      <c r="E29" s="32">
        <v>1497406</v>
      </c>
      <c r="F29" s="34">
        <f t="shared" si="1"/>
        <v>29948.12</v>
      </c>
      <c r="G29" s="35" t="s">
        <v>0</v>
      </c>
      <c r="H29" s="26"/>
    </row>
    <row r="30" spans="1:8" s="148" customFormat="1" x14ac:dyDescent="0.25">
      <c r="A30" s="26"/>
      <c r="B30" s="29" t="s">
        <v>204</v>
      </c>
      <c r="C30" s="30" t="s">
        <v>182</v>
      </c>
      <c r="D30" s="31" t="s">
        <v>199</v>
      </c>
      <c r="E30" s="32">
        <v>162224</v>
      </c>
      <c r="F30" s="34">
        <f t="shared" si="1"/>
        <v>6488.96</v>
      </c>
      <c r="G30" s="35" t="s">
        <v>0</v>
      </c>
      <c r="H30" s="26"/>
    </row>
    <row r="31" spans="1:8" s="148" customFormat="1" x14ac:dyDescent="0.25">
      <c r="A31" s="26"/>
      <c r="B31" s="29" t="s">
        <v>205</v>
      </c>
      <c r="C31" s="30" t="s">
        <v>182</v>
      </c>
      <c r="D31" s="31" t="s">
        <v>203</v>
      </c>
      <c r="E31" s="32">
        <v>447902</v>
      </c>
      <c r="F31" s="34">
        <f t="shared" si="1"/>
        <v>8958.0400000000009</v>
      </c>
      <c r="G31" s="35" t="s">
        <v>0</v>
      </c>
      <c r="H31" s="26"/>
    </row>
    <row r="32" spans="1:8" s="148" customFormat="1" x14ac:dyDescent="0.25">
      <c r="A32" s="26"/>
      <c r="B32" s="29" t="s">
        <v>201</v>
      </c>
      <c r="C32" s="30" t="s">
        <v>182</v>
      </c>
      <c r="D32" s="31" t="s">
        <v>188</v>
      </c>
      <c r="E32" s="32">
        <v>94506</v>
      </c>
      <c r="F32" s="34">
        <f t="shared" si="1"/>
        <v>9450.6</v>
      </c>
      <c r="G32" s="35" t="s">
        <v>0</v>
      </c>
      <c r="H32" s="26"/>
    </row>
    <row r="33" spans="1:8" s="148" customFormat="1" x14ac:dyDescent="0.25">
      <c r="A33" s="26"/>
      <c r="B33" s="29" t="s">
        <v>206</v>
      </c>
      <c r="C33" s="30" t="s">
        <v>182</v>
      </c>
      <c r="D33" s="31" t="s">
        <v>203</v>
      </c>
      <c r="E33" s="32">
        <v>344776</v>
      </c>
      <c r="F33" s="34">
        <f t="shared" si="1"/>
        <v>6895.52</v>
      </c>
      <c r="G33" s="35" t="s">
        <v>0</v>
      </c>
      <c r="H33" s="26"/>
    </row>
    <row r="34" spans="1:8" s="148" customFormat="1" x14ac:dyDescent="0.25">
      <c r="A34" s="26"/>
      <c r="B34" s="29" t="s">
        <v>205</v>
      </c>
      <c r="C34" s="30" t="s">
        <v>182</v>
      </c>
      <c r="D34" s="31" t="s">
        <v>203</v>
      </c>
      <c r="E34" s="32">
        <v>340000</v>
      </c>
      <c r="F34" s="34">
        <f t="shared" si="1"/>
        <v>6800</v>
      </c>
      <c r="G34" s="35" t="s">
        <v>0</v>
      </c>
      <c r="H34" s="26"/>
    </row>
    <row r="35" spans="1:8" s="148" customFormat="1" x14ac:dyDescent="0.25">
      <c r="A35" s="26"/>
      <c r="B35" s="29" t="s">
        <v>207</v>
      </c>
      <c r="C35" s="30" t="s">
        <v>182</v>
      </c>
      <c r="D35" s="31" t="s">
        <v>203</v>
      </c>
      <c r="E35" s="32">
        <v>340000</v>
      </c>
      <c r="F35" s="34">
        <f t="shared" si="1"/>
        <v>6800</v>
      </c>
      <c r="G35" s="35" t="s">
        <v>0</v>
      </c>
      <c r="H35" s="26"/>
    </row>
    <row r="36" spans="1:8" s="148" customFormat="1" x14ac:dyDescent="0.25">
      <c r="A36" s="26"/>
      <c r="B36" s="29" t="s">
        <v>208</v>
      </c>
      <c r="C36" s="30" t="s">
        <v>182</v>
      </c>
      <c r="D36" s="31" t="s">
        <v>199</v>
      </c>
      <c r="E36" s="32">
        <v>267000</v>
      </c>
      <c r="F36" s="34">
        <f t="shared" si="1"/>
        <v>10680</v>
      </c>
      <c r="G36" s="35" t="s">
        <v>0</v>
      </c>
      <c r="H36" s="26"/>
    </row>
    <row r="37" spans="1:8" s="148" customFormat="1" x14ac:dyDescent="0.25">
      <c r="A37" s="26"/>
      <c r="B37" s="29" t="s">
        <v>198</v>
      </c>
      <c r="C37" s="30" t="s">
        <v>182</v>
      </c>
      <c r="D37" s="31" t="s">
        <v>199</v>
      </c>
      <c r="E37" s="32">
        <v>29000</v>
      </c>
      <c r="F37" s="34">
        <f t="shared" si="1"/>
        <v>1160</v>
      </c>
      <c r="G37" s="35" t="s">
        <v>0</v>
      </c>
      <c r="H37" s="26"/>
    </row>
    <row r="38" spans="1:8" s="148" customFormat="1" x14ac:dyDescent="0.25">
      <c r="A38" s="26"/>
      <c r="B38" s="29" t="s">
        <v>209</v>
      </c>
      <c r="C38" s="30" t="s">
        <v>182</v>
      </c>
      <c r="D38" s="31" t="s">
        <v>203</v>
      </c>
      <c r="E38" s="32">
        <v>165552</v>
      </c>
      <c r="F38" s="34">
        <f t="shared" si="1"/>
        <v>3311.04</v>
      </c>
      <c r="G38" s="35" t="s">
        <v>0</v>
      </c>
      <c r="H38" s="26"/>
    </row>
    <row r="39" spans="1:8" s="148" customFormat="1" x14ac:dyDescent="0.25">
      <c r="A39" s="26"/>
      <c r="B39" s="29" t="s">
        <v>210</v>
      </c>
      <c r="C39" s="30" t="s">
        <v>182</v>
      </c>
      <c r="D39" s="31" t="s">
        <v>195</v>
      </c>
      <c r="E39" s="32">
        <v>31041</v>
      </c>
      <c r="F39" s="34">
        <f t="shared" si="1"/>
        <v>2069.4</v>
      </c>
      <c r="G39" s="35" t="s">
        <v>0</v>
      </c>
      <c r="H39" s="26"/>
    </row>
    <row r="40" spans="1:8" s="148" customFormat="1" x14ac:dyDescent="0.25">
      <c r="A40" s="26"/>
      <c r="B40" s="29" t="s">
        <v>211</v>
      </c>
      <c r="C40" s="30" t="s">
        <v>182</v>
      </c>
      <c r="D40" s="31" t="s">
        <v>188</v>
      </c>
      <c r="E40" s="32">
        <v>10347</v>
      </c>
      <c r="F40" s="34">
        <f t="shared" si="1"/>
        <v>1034.7</v>
      </c>
      <c r="G40" s="35" t="s">
        <v>0</v>
      </c>
      <c r="H40" s="26"/>
    </row>
    <row r="41" spans="1:8" s="148" customFormat="1" x14ac:dyDescent="0.25">
      <c r="A41" s="26"/>
      <c r="B41" s="29" t="s">
        <v>212</v>
      </c>
      <c r="C41" s="30" t="s">
        <v>182</v>
      </c>
      <c r="D41" s="31" t="s">
        <v>213</v>
      </c>
      <c r="E41" s="32">
        <v>836928</v>
      </c>
      <c r="F41" s="34">
        <f t="shared" si="1"/>
        <v>167385.60000000001</v>
      </c>
      <c r="G41" s="35" t="s">
        <v>0</v>
      </c>
      <c r="H41" s="26"/>
    </row>
    <row r="42" spans="1:8" s="148" customFormat="1" x14ac:dyDescent="0.25">
      <c r="A42" s="26"/>
      <c r="B42" s="29" t="s">
        <v>214</v>
      </c>
      <c r="C42" s="30" t="s">
        <v>182</v>
      </c>
      <c r="D42" s="31" t="s">
        <v>213</v>
      </c>
      <c r="E42" s="32">
        <v>299121</v>
      </c>
      <c r="F42" s="34">
        <f t="shared" si="1"/>
        <v>59824.2</v>
      </c>
      <c r="G42" s="35" t="s">
        <v>0</v>
      </c>
      <c r="H42" s="26"/>
    </row>
    <row r="43" spans="1:8" s="148" customFormat="1" x14ac:dyDescent="0.25">
      <c r="A43" s="26"/>
      <c r="B43" s="23" t="s">
        <v>71</v>
      </c>
      <c r="C43" s="158"/>
      <c r="D43" s="158"/>
      <c r="E43" s="158"/>
      <c r="F43" s="36">
        <f>SUM(F8:F42)</f>
        <v>865215.26979999989</v>
      </c>
      <c r="G43" s="37" t="s">
        <v>0</v>
      </c>
      <c r="H43" s="26"/>
    </row>
    <row r="44" spans="1:8" s="148" customFormat="1" x14ac:dyDescent="0.25">
      <c r="A44" s="26"/>
      <c r="B44" s="107" t="s">
        <v>132</v>
      </c>
      <c r="C44" s="159"/>
      <c r="D44" s="159"/>
      <c r="E44" s="159"/>
      <c r="F44" s="66">
        <v>1622482.1816666666</v>
      </c>
      <c r="G44" s="37" t="s">
        <v>0</v>
      </c>
      <c r="H44" s="26"/>
    </row>
    <row r="45" spans="1:8" s="148" customFormat="1" x14ac:dyDescent="0.25">
      <c r="A45" s="26"/>
      <c r="B45" s="39" t="s">
        <v>68</v>
      </c>
      <c r="C45" s="160"/>
      <c r="D45" s="160"/>
      <c r="E45" s="161"/>
      <c r="F45" s="38">
        <f>F43+F44</f>
        <v>2487697.4514666665</v>
      </c>
      <c r="G45" s="38" t="s">
        <v>0</v>
      </c>
      <c r="H45" s="26"/>
    </row>
    <row r="46" spans="1:8" s="148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48" customFormat="1" x14ac:dyDescent="0.25">
      <c r="A47" s="26"/>
      <c r="B47" s="26"/>
      <c r="C47" s="26"/>
      <c r="D47" s="26"/>
      <c r="E47" s="26"/>
      <c r="F47" s="26"/>
      <c r="G47" s="26"/>
      <c r="H47" s="26"/>
    </row>
    <row r="48" spans="1:8" s="148" customFormat="1" x14ac:dyDescent="0.25">
      <c r="A48" s="26"/>
      <c r="B48" s="26"/>
      <c r="C48" s="26"/>
      <c r="D48" s="26"/>
      <c r="E48" s="26"/>
      <c r="F48" s="26"/>
      <c r="G48" s="26"/>
      <c r="H48" s="26"/>
    </row>
    <row r="49" s="148" customFormat="1" hidden="1" x14ac:dyDescent="0.25"/>
    <row r="50" s="148" customFormat="1" hidden="1" x14ac:dyDescent="0.25"/>
    <row r="51" s="148" customFormat="1" hidden="1" x14ac:dyDescent="0.25"/>
    <row r="52" s="148" customFormat="1" ht="14.45" hidden="1" customHeight="1" x14ac:dyDescent="0.25"/>
    <row r="53" s="148" customFormat="1" ht="14.45" hidden="1" customHeight="1" x14ac:dyDescent="0.25"/>
    <row r="54" s="148" customFormat="1" ht="15" hidden="1" customHeight="1" x14ac:dyDescent="0.25"/>
    <row r="55" s="148" customFormat="1" ht="15" hidden="1" customHeight="1" x14ac:dyDescent="0.25"/>
    <row r="56" s="148" customFormat="1" ht="15" hidden="1" customHeight="1" x14ac:dyDescent="0.25"/>
    <row r="57" s="148" customFormat="1" ht="15" hidden="1" customHeight="1" x14ac:dyDescent="0.25"/>
    <row r="58" s="148" customFormat="1" ht="15" hidden="1" customHeight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Haderslev Vand AS</v>
      </c>
      <c r="B1" s="162"/>
      <c r="C1" s="162"/>
      <c r="D1" s="162"/>
      <c r="E1" s="162"/>
    </row>
    <row r="2" spans="1:5" x14ac:dyDescent="0.25">
      <c r="A2" s="1" t="str">
        <f>'1. Forside'!A2</f>
        <v>V071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557114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916583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investeringer'!F43</f>
        <v>865215.26979999989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256733.53959999979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Haderslev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192</v>
      </c>
      <c r="C8" s="30" t="s">
        <v>216</v>
      </c>
      <c r="D8" s="31" t="s">
        <v>193</v>
      </c>
      <c r="E8" s="32">
        <v>1250000</v>
      </c>
      <c r="F8" s="45">
        <f>E8/D8</f>
        <v>156250</v>
      </c>
      <c r="G8" s="35" t="s">
        <v>0</v>
      </c>
      <c r="H8" s="26"/>
    </row>
    <row r="9" spans="1:8" s="148" customFormat="1" x14ac:dyDescent="0.25">
      <c r="A9" s="26"/>
      <c r="B9" s="29" t="s">
        <v>217</v>
      </c>
      <c r="C9" s="30" t="s">
        <v>216</v>
      </c>
      <c r="D9" s="31" t="s">
        <v>183</v>
      </c>
      <c r="E9" s="32">
        <v>1200000</v>
      </c>
      <c r="F9" s="45">
        <f t="shared" ref="F9:F30" si="0">E9/D9</f>
        <v>16000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216</v>
      </c>
      <c r="D10" s="31" t="s">
        <v>183</v>
      </c>
      <c r="E10" s="32">
        <v>4420000</v>
      </c>
      <c r="F10" s="45">
        <f t="shared" si="0"/>
        <v>58933.333333333336</v>
      </c>
      <c r="G10" s="35" t="s">
        <v>0</v>
      </c>
      <c r="H10" s="26"/>
    </row>
    <row r="11" spans="1:8" s="148" customFormat="1" x14ac:dyDescent="0.25">
      <c r="A11" s="26"/>
      <c r="B11" s="29" t="s">
        <v>202</v>
      </c>
      <c r="C11" s="30" t="s">
        <v>216</v>
      </c>
      <c r="D11" s="31" t="s">
        <v>203</v>
      </c>
      <c r="E11" s="32">
        <v>4000000</v>
      </c>
      <c r="F11" s="45">
        <f t="shared" si="0"/>
        <v>80000</v>
      </c>
      <c r="G11" s="35" t="s">
        <v>0</v>
      </c>
      <c r="H11" s="26"/>
    </row>
    <row r="12" spans="1:8" s="148" customFormat="1" x14ac:dyDescent="0.25">
      <c r="A12" s="26"/>
      <c r="B12" s="29" t="s">
        <v>218</v>
      </c>
      <c r="C12" s="30" t="s">
        <v>216</v>
      </c>
      <c r="D12" s="31" t="s">
        <v>183</v>
      </c>
      <c r="E12" s="32">
        <v>75000</v>
      </c>
      <c r="F12" s="45">
        <f t="shared" si="0"/>
        <v>1000</v>
      </c>
      <c r="G12" s="35" t="s">
        <v>0</v>
      </c>
      <c r="H12" s="26"/>
    </row>
    <row r="13" spans="1:8" s="148" customFormat="1" x14ac:dyDescent="0.25">
      <c r="A13" s="26"/>
      <c r="B13" s="29" t="s">
        <v>217</v>
      </c>
      <c r="C13" s="30" t="s">
        <v>216</v>
      </c>
      <c r="D13" s="31" t="s">
        <v>183</v>
      </c>
      <c r="E13" s="32">
        <v>250000</v>
      </c>
      <c r="F13" s="45">
        <f t="shared" si="0"/>
        <v>3333.3333333333335</v>
      </c>
      <c r="G13" s="35" t="s">
        <v>0</v>
      </c>
      <c r="H13" s="26"/>
    </row>
    <row r="14" spans="1:8" s="148" customFormat="1" x14ac:dyDescent="0.25">
      <c r="A14" s="26"/>
      <c r="B14" s="29" t="s">
        <v>218</v>
      </c>
      <c r="C14" s="30" t="s">
        <v>216</v>
      </c>
      <c r="D14" s="31" t="s">
        <v>183</v>
      </c>
      <c r="E14" s="32">
        <v>250000</v>
      </c>
      <c r="F14" s="45">
        <f t="shared" si="0"/>
        <v>3333.3333333333335</v>
      </c>
      <c r="G14" s="35" t="s">
        <v>0</v>
      </c>
      <c r="H14" s="26"/>
    </row>
    <row r="15" spans="1:8" s="148" customFormat="1" x14ac:dyDescent="0.25">
      <c r="A15" s="26"/>
      <c r="B15" s="29" t="s">
        <v>219</v>
      </c>
      <c r="C15" s="30" t="s">
        <v>216</v>
      </c>
      <c r="D15" s="31" t="s">
        <v>203</v>
      </c>
      <c r="E15" s="32">
        <v>13125000</v>
      </c>
      <c r="F15" s="45">
        <f t="shared" si="0"/>
        <v>262500</v>
      </c>
      <c r="G15" s="35" t="s">
        <v>0</v>
      </c>
      <c r="H15" s="26"/>
    </row>
    <row r="16" spans="1:8" s="148" customFormat="1" x14ac:dyDescent="0.25">
      <c r="A16" s="26"/>
      <c r="B16" s="29" t="s">
        <v>220</v>
      </c>
      <c r="C16" s="30" t="s">
        <v>216</v>
      </c>
      <c r="D16" s="31" t="s">
        <v>203</v>
      </c>
      <c r="E16" s="32">
        <v>1275000</v>
      </c>
      <c r="F16" s="45">
        <f t="shared" si="0"/>
        <v>25500</v>
      </c>
      <c r="G16" s="35" t="s">
        <v>0</v>
      </c>
      <c r="H16" s="26"/>
    </row>
    <row r="17" spans="1:8" s="148" customFormat="1" x14ac:dyDescent="0.25">
      <c r="A17" s="26"/>
      <c r="B17" s="29" t="s">
        <v>201</v>
      </c>
      <c r="C17" s="30" t="s">
        <v>216</v>
      </c>
      <c r="D17" s="31" t="s">
        <v>188</v>
      </c>
      <c r="E17" s="32">
        <v>150000</v>
      </c>
      <c r="F17" s="45">
        <f t="shared" si="0"/>
        <v>15000</v>
      </c>
      <c r="G17" s="35" t="s">
        <v>0</v>
      </c>
      <c r="H17" s="26"/>
    </row>
    <row r="18" spans="1:8" s="148" customFormat="1" x14ac:dyDescent="0.25">
      <c r="A18" s="26"/>
      <c r="B18" s="29" t="s">
        <v>222</v>
      </c>
      <c r="C18" s="30" t="s">
        <v>216</v>
      </c>
      <c r="D18" s="31">
        <v>5</v>
      </c>
      <c r="E18" s="32">
        <v>150000</v>
      </c>
      <c r="F18" s="45">
        <f t="shared" si="0"/>
        <v>30000</v>
      </c>
      <c r="G18" s="35" t="s">
        <v>0</v>
      </c>
      <c r="H18" s="26"/>
    </row>
    <row r="19" spans="1:8" s="148" customFormat="1" x14ac:dyDescent="0.25">
      <c r="A19" s="26"/>
      <c r="B19" s="29" t="s">
        <v>214</v>
      </c>
      <c r="C19" s="30" t="s">
        <v>216</v>
      </c>
      <c r="D19" s="31" t="s">
        <v>213</v>
      </c>
      <c r="E19" s="32">
        <v>300000</v>
      </c>
      <c r="F19" s="45">
        <f t="shared" si="0"/>
        <v>60000</v>
      </c>
      <c r="G19" s="35" t="s">
        <v>0</v>
      </c>
      <c r="H19" s="26"/>
    </row>
    <row r="20" spans="1:8" s="148" customFormat="1" x14ac:dyDescent="0.25">
      <c r="A20" s="26"/>
      <c r="B20" s="29" t="s">
        <v>187</v>
      </c>
      <c r="C20" s="30" t="s">
        <v>216</v>
      </c>
      <c r="D20" s="31" t="s">
        <v>188</v>
      </c>
      <c r="E20" s="32">
        <v>453000</v>
      </c>
      <c r="F20" s="45">
        <f t="shared" si="0"/>
        <v>45300</v>
      </c>
      <c r="G20" s="35" t="s">
        <v>0</v>
      </c>
      <c r="H20" s="26"/>
    </row>
    <row r="21" spans="1:8" s="148" customFormat="1" x14ac:dyDescent="0.25">
      <c r="A21" s="26"/>
      <c r="B21" s="29" t="s">
        <v>192</v>
      </c>
      <c r="C21" s="30" t="s">
        <v>221</v>
      </c>
      <c r="D21" s="31" t="s">
        <v>193</v>
      </c>
      <c r="E21" s="32">
        <v>1250000</v>
      </c>
      <c r="F21" s="45">
        <f t="shared" si="0"/>
        <v>156250</v>
      </c>
      <c r="G21" s="35" t="s">
        <v>0</v>
      </c>
      <c r="H21" s="26"/>
    </row>
    <row r="22" spans="1:8" s="148" customFormat="1" x14ac:dyDescent="0.25">
      <c r="A22" s="26"/>
      <c r="B22" s="29" t="s">
        <v>217</v>
      </c>
      <c r="C22" s="30" t="s">
        <v>221</v>
      </c>
      <c r="D22" s="31" t="s">
        <v>183</v>
      </c>
      <c r="E22" s="32">
        <v>1200000</v>
      </c>
      <c r="F22" s="45">
        <f t="shared" si="0"/>
        <v>16000</v>
      </c>
      <c r="G22" s="35" t="s">
        <v>0</v>
      </c>
      <c r="H22" s="26"/>
    </row>
    <row r="23" spans="1:8" s="148" customFormat="1" x14ac:dyDescent="0.25">
      <c r="A23" s="26"/>
      <c r="B23" s="29" t="s">
        <v>181</v>
      </c>
      <c r="C23" s="30" t="s">
        <v>221</v>
      </c>
      <c r="D23" s="31" t="s">
        <v>183</v>
      </c>
      <c r="E23" s="32">
        <v>5000000</v>
      </c>
      <c r="F23" s="45">
        <f t="shared" si="0"/>
        <v>66666.666666666672</v>
      </c>
      <c r="G23" s="35" t="s">
        <v>0</v>
      </c>
      <c r="H23" s="26"/>
    </row>
    <row r="24" spans="1:8" s="148" customFormat="1" x14ac:dyDescent="0.25">
      <c r="A24" s="26"/>
      <c r="B24" s="29" t="s">
        <v>218</v>
      </c>
      <c r="C24" s="30" t="s">
        <v>221</v>
      </c>
      <c r="D24" s="31" t="s">
        <v>183</v>
      </c>
      <c r="E24" s="32">
        <v>250000</v>
      </c>
      <c r="F24" s="45">
        <f t="shared" si="0"/>
        <v>3333.3333333333335</v>
      </c>
      <c r="G24" s="35" t="s">
        <v>0</v>
      </c>
      <c r="H24" s="26"/>
    </row>
    <row r="25" spans="1:8" s="148" customFormat="1" x14ac:dyDescent="0.25">
      <c r="A25" s="26"/>
      <c r="B25" s="29" t="s">
        <v>217</v>
      </c>
      <c r="C25" s="30" t="s">
        <v>221</v>
      </c>
      <c r="D25" s="31" t="s">
        <v>183</v>
      </c>
      <c r="E25" s="32">
        <v>250000</v>
      </c>
      <c r="F25" s="45">
        <f t="shared" si="0"/>
        <v>3333.3333333333335</v>
      </c>
      <c r="G25" s="35" t="s">
        <v>0</v>
      </c>
      <c r="H25" s="26"/>
    </row>
    <row r="26" spans="1:8" s="148" customFormat="1" x14ac:dyDescent="0.25">
      <c r="A26" s="26"/>
      <c r="B26" s="29" t="s">
        <v>218</v>
      </c>
      <c r="C26" s="30" t="s">
        <v>221</v>
      </c>
      <c r="D26" s="31" t="s">
        <v>183</v>
      </c>
      <c r="E26" s="32">
        <v>75000</v>
      </c>
      <c r="F26" s="45">
        <f t="shared" si="0"/>
        <v>1000</v>
      </c>
      <c r="G26" s="35" t="s">
        <v>0</v>
      </c>
      <c r="H26" s="26"/>
    </row>
    <row r="27" spans="1:8" s="148" customFormat="1" x14ac:dyDescent="0.25">
      <c r="A27" s="26"/>
      <c r="B27" s="29" t="s">
        <v>219</v>
      </c>
      <c r="C27" s="30" t="s">
        <v>221</v>
      </c>
      <c r="D27" s="31" t="s">
        <v>203</v>
      </c>
      <c r="E27" s="32">
        <v>8150000</v>
      </c>
      <c r="F27" s="45">
        <f t="shared" si="0"/>
        <v>163000</v>
      </c>
      <c r="G27" s="35" t="s">
        <v>0</v>
      </c>
      <c r="H27" s="26"/>
    </row>
    <row r="28" spans="1:8" s="148" customFormat="1" x14ac:dyDescent="0.25">
      <c r="A28" s="26"/>
      <c r="B28" s="29" t="s">
        <v>220</v>
      </c>
      <c r="C28" s="30" t="s">
        <v>221</v>
      </c>
      <c r="D28" s="31" t="s">
        <v>203</v>
      </c>
      <c r="E28" s="32">
        <v>1275000</v>
      </c>
      <c r="F28" s="45">
        <f t="shared" si="0"/>
        <v>25500</v>
      </c>
      <c r="G28" s="35" t="s">
        <v>0</v>
      </c>
      <c r="H28" s="26"/>
    </row>
    <row r="29" spans="1:8" s="148" customFormat="1" x14ac:dyDescent="0.25">
      <c r="A29" s="26"/>
      <c r="B29" s="29" t="s">
        <v>214</v>
      </c>
      <c r="C29" s="30" t="s">
        <v>221</v>
      </c>
      <c r="D29" s="31" t="s">
        <v>213</v>
      </c>
      <c r="E29" s="32">
        <v>300000</v>
      </c>
      <c r="F29" s="45">
        <f t="shared" si="0"/>
        <v>60000</v>
      </c>
      <c r="G29" s="35" t="s">
        <v>0</v>
      </c>
      <c r="H29" s="26"/>
    </row>
    <row r="30" spans="1:8" s="148" customFormat="1" x14ac:dyDescent="0.25">
      <c r="A30" s="26"/>
      <c r="B30" s="29" t="s">
        <v>187</v>
      </c>
      <c r="C30" s="30" t="s">
        <v>221</v>
      </c>
      <c r="D30" s="31" t="s">
        <v>188</v>
      </c>
      <c r="E30" s="32">
        <v>242000</v>
      </c>
      <c r="F30" s="45">
        <f t="shared" si="0"/>
        <v>24200</v>
      </c>
      <c r="G30" s="35" t="s">
        <v>0</v>
      </c>
      <c r="H30" s="26"/>
    </row>
    <row r="31" spans="1:8" s="148" customFormat="1" x14ac:dyDescent="0.25">
      <c r="A31" s="26"/>
      <c r="B31" s="109" t="s">
        <v>72</v>
      </c>
      <c r="C31" s="165"/>
      <c r="D31" s="166"/>
      <c r="E31" s="167"/>
      <c r="F31" s="46">
        <f>SUMIF(C8:C30,"2015",F8:F30)</f>
        <v>757150</v>
      </c>
      <c r="G31" s="47" t="s">
        <v>0</v>
      </c>
      <c r="H31" s="26"/>
    </row>
    <row r="32" spans="1:8" s="148" customFormat="1" x14ac:dyDescent="0.25">
      <c r="A32" s="26"/>
      <c r="B32" s="107" t="s">
        <v>130</v>
      </c>
      <c r="C32" s="168"/>
      <c r="D32" s="169"/>
      <c r="E32" s="170"/>
      <c r="F32" s="46">
        <f>SUMIF(C8:C30,"2016",F8:F30)</f>
        <v>519283.33333333337</v>
      </c>
      <c r="G32" s="47" t="s">
        <v>0</v>
      </c>
      <c r="H32" s="26"/>
    </row>
    <row r="33" spans="1:8" s="148" customFormat="1" x14ac:dyDescent="0.25">
      <c r="A33" s="26"/>
      <c r="B33" s="50" t="s">
        <v>36</v>
      </c>
      <c r="C33" s="171"/>
      <c r="D33" s="172"/>
      <c r="E33" s="172"/>
      <c r="F33" s="48">
        <f>F31+F32</f>
        <v>1276433.3333333335</v>
      </c>
      <c r="G33" s="49" t="s">
        <v>0</v>
      </c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164"/>
      <c r="D36" s="26"/>
      <c r="E36" s="26"/>
      <c r="F36" s="173"/>
      <c r="G36" s="173"/>
      <c r="H36" s="26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t="12" hidden="1" customHeight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Haderslev Vand AS</v>
      </c>
      <c r="B1" s="56"/>
      <c r="C1" s="56"/>
      <c r="D1" s="176"/>
      <c r="E1" s="56"/>
    </row>
    <row r="2" spans="1:5" x14ac:dyDescent="0.25">
      <c r="A2" s="220" t="str">
        <f>'1. Forside'!A2</f>
        <v>V071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215</v>
      </c>
      <c r="C8" s="51">
        <v>31160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63650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226</v>
      </c>
      <c r="C13" s="180">
        <v>10521730.23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10521730.23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140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78400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11000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89400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141</v>
      </c>
      <c r="C23" s="264"/>
      <c r="D23" s="265"/>
      <c r="E23" s="56"/>
    </row>
    <row r="24" spans="1:5" x14ac:dyDescent="0.25">
      <c r="A24" s="56"/>
      <c r="B24" s="108" t="s">
        <v>142</v>
      </c>
      <c r="C24" s="19">
        <v>8603396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10473639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-1870243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2015-05-27T08:01:40Z</cp:lastPrinted>
  <dcterms:created xsi:type="dcterms:W3CDTF">2014-01-17T08:54:17Z</dcterms:created>
  <dcterms:modified xsi:type="dcterms:W3CDTF">2015-09-17T11:41:42Z</dcterms:modified>
</cp:coreProperties>
</file>