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E31" i="19" l="1"/>
  <c r="C36" i="19" l="1"/>
  <c r="E36" i="19" s="1"/>
  <c r="F27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3" l="1"/>
  <c r="C22" i="8" s="1"/>
  <c r="C9" i="9"/>
  <c r="C15" i="8" s="1"/>
  <c r="C12" i="8"/>
  <c r="E29" i="19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38" i="2" l="1"/>
  <c r="F39" i="2"/>
  <c r="F40" i="2"/>
  <c r="C9" i="12" l="1"/>
  <c r="C11" i="12" s="1"/>
  <c r="C31" i="8" s="1"/>
  <c r="E31" i="8" s="1"/>
  <c r="F8" i="2" l="1"/>
  <c r="F8" i="7"/>
  <c r="F26" i="7" s="1"/>
  <c r="F41" i="2" l="1"/>
  <c r="C9" i="10" s="1"/>
  <c r="C15" i="11" l="1"/>
  <c r="C28" i="8" s="1"/>
  <c r="C14" i="4"/>
  <c r="C26" i="8" s="1"/>
  <c r="C26" i="3"/>
  <c r="C24" i="8" s="1"/>
  <c r="F28" i="7"/>
  <c r="C18" i="8" s="1"/>
  <c r="C20" i="3"/>
  <c r="C23" i="8" s="1"/>
  <c r="C9" i="3"/>
  <c r="C21" i="8" s="1"/>
  <c r="C8" i="4"/>
  <c r="C25" i="8" s="1"/>
  <c r="C10" i="10"/>
  <c r="C17" i="8" s="1"/>
  <c r="F4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<sst xmlns="http://schemas.openxmlformats.org/spreadsheetml/2006/main" count="511" uniqueCount="212">
  <si>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</si>
  <si>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</si>
  <si>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</si>
  <si>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</si>
  <si>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</si>
  <si>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</si>
  <si>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</si>
  <si>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</si>
  <si>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</si>
  <si>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</si>
  <si>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</si>
  <si>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</si>
  <si>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</si>
  <si>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</si>
  <si>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</si>
  <si>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</si>
  <si>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</si>
  <si>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</si>
  <si>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</si>
  <si>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</si>
  <si>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</si>
  <si>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</si>
  <si>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</si>
  <si>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</si>
  <si>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</si>
  <si>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</si>
  <si>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</si>
  <si>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</si>
  <si>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</si>
  <si>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</si>
  <si>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</si>
  <si>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</si>
  <si>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</si>
  <si>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</si>
  <si>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</si>
  <si>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</si>
  <si>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</si>
  <si>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</si>
  <si>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</si>
  <si>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</si>
  <si>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</si>
  <si>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</si>
  <si>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</si>
  <si>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</si>
  <si>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</si>
  <si>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</si>
  <si>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</si>
  <si>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</si>
  <si>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</si>
  <si>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</si>
  <si>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</si>
  <si>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</si>
  <si>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</si>
  <si>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</si>
  <si>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</si>
  <si>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</si>
  <si>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</si>
  <si>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</si>
  <si>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</si>
  <si>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</si>
  <si>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</si>
  <si>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</si>
  <si>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</si>
  <si>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</si>
  <si>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</si>
  <si>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</si>
  <si>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</si>
  <si>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</si>
  <si>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</si>
  <si>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</si>
  <si>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</si>
  <si>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</si>
  <si>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</si>
  <si>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</si>
  <si>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</si>
  <si>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</si>
  <si>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</si>
  <si>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</si>
  <si>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</si>
  <si>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</si>
  <si>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</si>
  <si>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</si>
  <si>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</si>
  <si>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</si>
  <si>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</si>
  <si>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</si>
  <si>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</si>
  <si>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</si>
  <si>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</si>
  <si>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</si>
  <si>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</si>
  <si>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</si>
  <si>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</si>
  <si>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</si>
  <si>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</si>
  <si>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</si>
  <si>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</si>
  <si>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</si>
  <si>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</si>
  <si>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</si>
  <si>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</si>
  <si>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</si>
  <si>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</si>
  <si>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</si>
  <si>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</si>
  <si>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</si>
  <si>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</si>
  <si>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</si>
  <si>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</si>
  <si>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</si>
  <si>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</si>
  <si>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</si>
  <si>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</si>
  <si>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</si>
  <si>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</si>
  <si>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</si>
  <si>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</si>
  <si>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</si>
  <si>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</si>
  <si>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</si>
  <si>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</si>
  <si>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</si>
  <si>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</si>
  <si>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</si>
  <si>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</si>
  <si>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</si>
  <si>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</si>
  <si>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</si>
  <si>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</si>
  <si>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</si>
  <si>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</si>
  <si>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</si>
  <si>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</si>
  <si>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</si>
  <si>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</si>
  <si>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</si>
  <si>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</si>
  <si>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</si>
  <si>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</si>
  <si>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</si>
  <si>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</si>
  <si>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</si>
  <si>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</si>
  <si>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</si>
  <si>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</si>
  <si>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</si>
  <si>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</si>
  <si>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</si>
  <si>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</si>
  <si>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</si>
  <si>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</si>
  <si>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</si>
  <si>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</si>
  <si>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</si>
  <si>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</si>
  <si>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</si>
  <si>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</si>
  <si>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</si>
  <si>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</si>
  <si>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</si>
  <si>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</si>
  <si>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</si>
  <si>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</si>
  <si>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</si>
  <si>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</si>
  <si>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</si>
  <si>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</si>
  <si>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</si>
  <si>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</si>
  <si>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</si>
  <si>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</si>
  <si>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</si>
  <si>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</si>
  <si>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</si>
  <si>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</si>
  <si>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</si>
  <si>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</si>
  <si>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</si>
  <si>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</si>
  <si>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</si>
  <si>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Filteranlæg, åbne filtre, dobbelt filtrering, Kontruktioner</t>
  </si>
  <si>
    <t>2014</t>
  </si>
  <si>
    <t>50</t>
  </si>
  <si>
    <t>Udpumpningsanlæg, Freqvensomformer</t>
  </si>
  <si>
    <t>25</t>
  </si>
  <si>
    <t>Beluftningsanlæg, kompressorbeluftning</t>
  </si>
  <si>
    <t>SRO-anlæg, vandværk</t>
  </si>
  <si>
    <t>10</t>
  </si>
  <si>
    <t>Rentvandsbeholder  element</t>
  </si>
  <si>
    <t>Filteranlæg, åbne filtre, dobbelt filtrering, Mek./EL</t>
  </si>
  <si>
    <t>Boring (inkl. etablering, forerør, filter og prøvepumpning)</t>
  </si>
  <si>
    <t>30</t>
  </si>
  <si>
    <t>Ø 50mm &lt; Ledningsnet ≤ Ø110 mm</t>
  </si>
  <si>
    <t>75</t>
  </si>
  <si>
    <t>Stik på ledningsnet, Mek./EL</t>
  </si>
  <si>
    <t>Pumpestation (inkl. evt. hydrofor)/trykforøger, Mek./EL</t>
  </si>
  <si>
    <t>Afregningsmålere, elektroniske ≤ Ø 110mm (Qn 10)</t>
  </si>
  <si>
    <t>Ejendomsskatter</t>
  </si>
  <si>
    <t>SRO anlæg</t>
  </si>
  <si>
    <t>SRO-brønd/kvarterbrønd/sektionsbrønd, Mek./EL</t>
  </si>
  <si>
    <t>SRO-brønd/kvarterbrønd/sektionsbrønd, SRO</t>
  </si>
  <si>
    <t>Støbejernsledninger Ø 50mm &lt; Ledningsnet ≤ Ø110 mm</t>
  </si>
  <si>
    <t>Køretøjer, små lastvogne (&lt; 3.500 kg.)</t>
  </si>
  <si>
    <t>Behandlingsanlæg, luddosering</t>
  </si>
  <si>
    <t>Skyllevandsbehandling, inkl. UV-filter mv., SRO</t>
  </si>
  <si>
    <t>Eternitledninger Ø 50mm &lt; Ledningsnet ≤ Ø110 mm</t>
  </si>
  <si>
    <t>Dokumenteret Drikkevandssikkerhed, To hygiejnezoner</t>
  </si>
  <si>
    <t>Hadsten Vandværk A.M.B.A</t>
  </si>
  <si>
    <t>V072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</si>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</sst>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Hadsten Vandværk A.M.B.A</v>
      </c>
      <c r="B1" s="56"/>
      <c r="C1" s="56"/>
      <c r="D1" s="56"/>
      <c r="E1" s="56"/>
    </row>
    <row r="2" spans="1:5" x14ac:dyDescent="0.25">
      <c r="A2" s="220" t="str">
        <f>'1. Forside'!A2</f>
        <v>V072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206</v>
      </c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Hadsten Vandværk A.M.B.A</v>
      </c>
      <c r="B1" s="26"/>
      <c r="C1" s="26"/>
      <c r="D1" s="26"/>
      <c r="E1" s="26"/>
    </row>
    <row r="2" spans="1:5" x14ac:dyDescent="0.25">
      <c r="A2" s="221" t="str">
        <f>'1. Forside'!A2</f>
        <v>V072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-14507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-22340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7833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Hadsten Vandværk A.M.B.A</v>
      </c>
      <c r="B1" s="26"/>
      <c r="C1" s="26"/>
      <c r="D1" s="26"/>
      <c r="E1" s="26"/>
    </row>
    <row r="2" spans="1:5" x14ac:dyDescent="0.25">
      <c r="A2" s="221" t="str">
        <f>'1. Forside'!A2</f>
        <v>V072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-1956106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-998321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-957785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-191557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Hadsten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5734361.4180883206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1835472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273846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-102839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177067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2183546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387677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387677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277331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-2219020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-2219020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629534</v>
      </c>
      <c r="D27" s="79" t="s">
        <v>0</v>
      </c>
      <c r="E27" s="10">
        <f>IF(C27&lt;0,0,-C27)</f>
        <v>-629534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5127044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5127044</v>
      </c>
      <c r="D36" s="79" t="s">
        <v>0</v>
      </c>
      <c r="E36" s="10">
        <f>-C36</f>
        <v>-5127044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-22216.581911679357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Hadsten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199056</v>
      </c>
      <c r="F7" s="222" t="s">
        <v>0</v>
      </c>
      <c r="G7" s="223">
        <v>277331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199056</v>
      </c>
      <c r="F8" s="222" t="s">
        <v>0</v>
      </c>
      <c r="G8" s="224">
        <v>277331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Hadsten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1892156.8129832025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-7190.1958893361698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-49433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1835533.6170938665</v>
      </c>
      <c r="D13" s="79" t="s">
        <v>0</v>
      </c>
      <c r="E13" s="6">
        <f>C13</f>
        <v>1835533.6170938665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1631262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209</v>
      </c>
      <c r="C16" s="14">
        <f>'6. Gennemførte investeringer'!F43</f>
        <v>393899.82242424239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-52452.679999999993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investeringer'!F28</f>
        <v>188966.66666666669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2161675.8090909091</v>
      </c>
      <c r="D19" s="79" t="s">
        <v>0</v>
      </c>
      <c r="E19" s="8">
        <f>C19</f>
        <v>2161675.8090909091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35015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2193596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31554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-8406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7833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2254592</v>
      </c>
      <c r="D29" s="79" t="s">
        <v>0</v>
      </c>
      <c r="E29" s="6">
        <f>C29</f>
        <v>2254592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-191557</v>
      </c>
      <c r="D31" s="79" t="s">
        <v>0</v>
      </c>
      <c r="E31" s="10">
        <f>C31</f>
        <v>-191557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-22216.581911679357</v>
      </c>
      <c r="D33" s="79" t="s">
        <v>0</v>
      </c>
      <c r="E33" s="12">
        <f>C33</f>
        <v>-22216.581911679357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6038027.844273096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358013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16.865387134749565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10.738246500191602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Hadsten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1892156.8129832025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1892156.8129832025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1892156.8129832025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-7190.1958893361698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Hadsten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1393195.061399532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1884966.6170938665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1892156.8129832025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197730.38695674465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49433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Hadsten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70090751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1631262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1631262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Hadsten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41234</v>
      </c>
      <c r="F8" s="34">
        <f t="shared" ref="F8:F40" si="0">E8/D8</f>
        <v>824.68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66221</v>
      </c>
      <c r="F9" s="34">
        <f t="shared" ref="F9:F37" si="1">E9/D9</f>
        <v>2648.84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184</v>
      </c>
      <c r="E10" s="32">
        <v>83821</v>
      </c>
      <c r="F10" s="34">
        <f t="shared" si="1"/>
        <v>3352.84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5935</v>
      </c>
      <c r="F11" s="34">
        <f t="shared" si="1"/>
        <v>593.5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182</v>
      </c>
      <c r="E12" s="32">
        <v>7972</v>
      </c>
      <c r="F12" s="34">
        <f t="shared" si="1"/>
        <v>159.44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 t="s">
        <v>181</v>
      </c>
      <c r="D13" s="31" t="s">
        <v>184</v>
      </c>
      <c r="E13" s="32">
        <v>76144</v>
      </c>
      <c r="F13" s="34">
        <f t="shared" si="1"/>
        <v>3045.76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181</v>
      </c>
      <c r="D14" s="31" t="s">
        <v>184</v>
      </c>
      <c r="E14" s="32">
        <v>41383</v>
      </c>
      <c r="F14" s="34">
        <f t="shared" si="1"/>
        <v>1655.32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181</v>
      </c>
      <c r="D15" s="31" t="s">
        <v>191</v>
      </c>
      <c r="E15" s="32">
        <v>70671</v>
      </c>
      <c r="F15" s="34">
        <f t="shared" si="1"/>
        <v>2355.6999999999998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 t="s">
        <v>181</v>
      </c>
      <c r="D16" s="31" t="s">
        <v>193</v>
      </c>
      <c r="E16" s="32">
        <v>18350</v>
      </c>
      <c r="F16" s="34">
        <f t="shared" si="1"/>
        <v>244.66666666666666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181</v>
      </c>
      <c r="D17" s="31" t="s">
        <v>193</v>
      </c>
      <c r="E17" s="32">
        <v>38580</v>
      </c>
      <c r="F17" s="34">
        <f t="shared" si="1"/>
        <v>514.4</v>
      </c>
      <c r="G17" s="35" t="s">
        <v>0</v>
      </c>
      <c r="H17" s="26"/>
    </row>
    <row r="18" spans="1:8" s="148" customFormat="1" x14ac:dyDescent="0.25">
      <c r="A18" s="26"/>
      <c r="B18" s="29" t="s">
        <v>192</v>
      </c>
      <c r="C18" s="30" t="s">
        <v>181</v>
      </c>
      <c r="D18" s="31" t="s">
        <v>193</v>
      </c>
      <c r="E18" s="32">
        <v>1237</v>
      </c>
      <c r="F18" s="34">
        <f t="shared" si="1"/>
        <v>16.493333333333332</v>
      </c>
      <c r="G18" s="35" t="s">
        <v>0</v>
      </c>
      <c r="H18" s="26"/>
    </row>
    <row r="19" spans="1:8" s="148" customFormat="1" x14ac:dyDescent="0.25">
      <c r="A19" s="26"/>
      <c r="B19" s="29" t="s">
        <v>192</v>
      </c>
      <c r="C19" s="30" t="s">
        <v>181</v>
      </c>
      <c r="D19" s="31" t="s">
        <v>193</v>
      </c>
      <c r="E19" s="32">
        <v>236239</v>
      </c>
      <c r="F19" s="34">
        <f t="shared" si="1"/>
        <v>3149.8533333333335</v>
      </c>
      <c r="G19" s="35" t="s">
        <v>0</v>
      </c>
      <c r="H19" s="26"/>
    </row>
    <row r="20" spans="1:8" s="148" customFormat="1" x14ac:dyDescent="0.25">
      <c r="A20" s="26"/>
      <c r="B20" s="29" t="s">
        <v>194</v>
      </c>
      <c r="C20" s="30" t="s">
        <v>181</v>
      </c>
      <c r="D20" s="31" t="s">
        <v>193</v>
      </c>
      <c r="E20" s="32">
        <v>41543</v>
      </c>
      <c r="F20" s="34">
        <f t="shared" si="1"/>
        <v>553.90666666666664</v>
      </c>
      <c r="G20" s="35" t="s">
        <v>0</v>
      </c>
      <c r="H20" s="26"/>
    </row>
    <row r="21" spans="1:8" s="148" customFormat="1" x14ac:dyDescent="0.25">
      <c r="A21" s="26"/>
      <c r="B21" s="29" t="s">
        <v>195</v>
      </c>
      <c r="C21" s="30" t="s">
        <v>181</v>
      </c>
      <c r="D21" s="31" t="s">
        <v>184</v>
      </c>
      <c r="E21" s="32">
        <v>459254</v>
      </c>
      <c r="F21" s="34">
        <f t="shared" si="1"/>
        <v>18370.16</v>
      </c>
      <c r="G21" s="35" t="s">
        <v>0</v>
      </c>
      <c r="H21" s="26"/>
    </row>
    <row r="22" spans="1:8" s="148" customFormat="1" x14ac:dyDescent="0.25">
      <c r="A22" s="26"/>
      <c r="B22" s="29" t="s">
        <v>192</v>
      </c>
      <c r="C22" s="30" t="s">
        <v>181</v>
      </c>
      <c r="D22" s="31" t="s">
        <v>193</v>
      </c>
      <c r="E22" s="32">
        <v>16528</v>
      </c>
      <c r="F22" s="34">
        <f t="shared" si="1"/>
        <v>220.37333333333333</v>
      </c>
      <c r="G22" s="35" t="s">
        <v>0</v>
      </c>
      <c r="H22" s="26"/>
    </row>
    <row r="23" spans="1:8" s="148" customFormat="1" x14ac:dyDescent="0.25">
      <c r="A23" s="26"/>
      <c r="B23" s="29" t="s">
        <v>194</v>
      </c>
      <c r="C23" s="30" t="s">
        <v>181</v>
      </c>
      <c r="D23" s="31" t="s">
        <v>193</v>
      </c>
      <c r="E23" s="32">
        <v>56782</v>
      </c>
      <c r="F23" s="34">
        <f t="shared" si="1"/>
        <v>757.09333333333336</v>
      </c>
      <c r="G23" s="35" t="s">
        <v>0</v>
      </c>
      <c r="H23" s="26"/>
    </row>
    <row r="24" spans="1:8" s="148" customFormat="1" x14ac:dyDescent="0.25">
      <c r="A24" s="26"/>
      <c r="B24" s="29" t="s">
        <v>192</v>
      </c>
      <c r="C24" s="30" t="s">
        <v>181</v>
      </c>
      <c r="D24" s="31" t="s">
        <v>193</v>
      </c>
      <c r="E24" s="32">
        <v>33238</v>
      </c>
      <c r="F24" s="34">
        <f t="shared" si="1"/>
        <v>443.17333333333335</v>
      </c>
      <c r="G24" s="35" t="s">
        <v>0</v>
      </c>
      <c r="H24" s="26"/>
    </row>
    <row r="25" spans="1:8" s="148" customFormat="1" x14ac:dyDescent="0.25">
      <c r="A25" s="26"/>
      <c r="B25" s="29" t="s">
        <v>194</v>
      </c>
      <c r="C25" s="30" t="s">
        <v>181</v>
      </c>
      <c r="D25" s="31" t="s">
        <v>193</v>
      </c>
      <c r="E25" s="32">
        <v>74574</v>
      </c>
      <c r="F25" s="34">
        <f t="shared" si="1"/>
        <v>994.32</v>
      </c>
      <c r="G25" s="35" t="s">
        <v>0</v>
      </c>
      <c r="H25" s="26"/>
    </row>
    <row r="26" spans="1:8" s="148" customFormat="1" x14ac:dyDescent="0.25">
      <c r="A26" s="26"/>
      <c r="B26" s="29" t="s">
        <v>192</v>
      </c>
      <c r="C26" s="30" t="s">
        <v>181</v>
      </c>
      <c r="D26" s="31" t="s">
        <v>193</v>
      </c>
      <c r="E26" s="32">
        <v>18249</v>
      </c>
      <c r="F26" s="34">
        <f t="shared" si="1"/>
        <v>243.32</v>
      </c>
      <c r="G26" s="35" t="s">
        <v>0</v>
      </c>
      <c r="H26" s="26"/>
    </row>
    <row r="27" spans="1:8" s="148" customFormat="1" x14ac:dyDescent="0.25">
      <c r="A27" s="26"/>
      <c r="B27" s="29" t="s">
        <v>194</v>
      </c>
      <c r="C27" s="30" t="s">
        <v>181</v>
      </c>
      <c r="D27" s="31" t="s">
        <v>193</v>
      </c>
      <c r="E27" s="32">
        <v>10073</v>
      </c>
      <c r="F27" s="34">
        <f t="shared" si="1"/>
        <v>134.30666666666667</v>
      </c>
      <c r="G27" s="35" t="s">
        <v>0</v>
      </c>
      <c r="H27" s="26"/>
    </row>
    <row r="28" spans="1:8" s="148" customFormat="1" x14ac:dyDescent="0.25">
      <c r="A28" s="26"/>
      <c r="B28" s="29" t="s">
        <v>192</v>
      </c>
      <c r="C28" s="30" t="s">
        <v>181</v>
      </c>
      <c r="D28" s="31" t="s">
        <v>193</v>
      </c>
      <c r="E28" s="32">
        <v>49011</v>
      </c>
      <c r="F28" s="34">
        <f t="shared" si="1"/>
        <v>653.48</v>
      </c>
      <c r="G28" s="35" t="s">
        <v>0</v>
      </c>
      <c r="H28" s="26"/>
    </row>
    <row r="29" spans="1:8" s="148" customFormat="1" x14ac:dyDescent="0.25">
      <c r="A29" s="26"/>
      <c r="B29" s="29" t="s">
        <v>194</v>
      </c>
      <c r="C29" s="30" t="s">
        <v>181</v>
      </c>
      <c r="D29" s="31" t="s">
        <v>193</v>
      </c>
      <c r="E29" s="32">
        <v>51864</v>
      </c>
      <c r="F29" s="34">
        <f t="shared" si="1"/>
        <v>691.52</v>
      </c>
      <c r="G29" s="35" t="s">
        <v>0</v>
      </c>
      <c r="H29" s="26"/>
    </row>
    <row r="30" spans="1:8" s="148" customFormat="1" x14ac:dyDescent="0.25">
      <c r="A30" s="26"/>
      <c r="B30" s="29" t="s">
        <v>192</v>
      </c>
      <c r="C30" s="30" t="s">
        <v>181</v>
      </c>
      <c r="D30" s="31" t="s">
        <v>193</v>
      </c>
      <c r="E30" s="32">
        <v>20448</v>
      </c>
      <c r="F30" s="34">
        <f t="shared" si="1"/>
        <v>272.64</v>
      </c>
      <c r="G30" s="35" t="s">
        <v>0</v>
      </c>
      <c r="H30" s="26"/>
    </row>
    <row r="31" spans="1:8" s="148" customFormat="1" x14ac:dyDescent="0.25">
      <c r="A31" s="26"/>
      <c r="B31" s="29" t="s">
        <v>194</v>
      </c>
      <c r="C31" s="30" t="s">
        <v>181</v>
      </c>
      <c r="D31" s="31" t="s">
        <v>193</v>
      </c>
      <c r="E31" s="32">
        <v>8862</v>
      </c>
      <c r="F31" s="34">
        <f t="shared" si="1"/>
        <v>118.16</v>
      </c>
      <c r="G31" s="35" t="s">
        <v>0</v>
      </c>
      <c r="H31" s="26"/>
    </row>
    <row r="32" spans="1:8" s="148" customFormat="1" x14ac:dyDescent="0.25">
      <c r="A32" s="26"/>
      <c r="B32" s="29" t="s">
        <v>194</v>
      </c>
      <c r="C32" s="30" t="s">
        <v>181</v>
      </c>
      <c r="D32" s="31" t="s">
        <v>193</v>
      </c>
      <c r="E32" s="32">
        <v>66759</v>
      </c>
      <c r="F32" s="34">
        <f t="shared" si="1"/>
        <v>890.12</v>
      </c>
      <c r="G32" s="35" t="s">
        <v>0</v>
      </c>
      <c r="H32" s="26"/>
    </row>
    <row r="33" spans="1:8" s="148" customFormat="1" x14ac:dyDescent="0.25">
      <c r="A33" s="26"/>
      <c r="B33" s="29" t="s">
        <v>194</v>
      </c>
      <c r="C33" s="30" t="s">
        <v>181</v>
      </c>
      <c r="D33" s="31" t="s">
        <v>193</v>
      </c>
      <c r="E33" s="32">
        <v>104619</v>
      </c>
      <c r="F33" s="34">
        <f t="shared" si="1"/>
        <v>1394.92</v>
      </c>
      <c r="G33" s="35" t="s">
        <v>0</v>
      </c>
      <c r="H33" s="26"/>
    </row>
    <row r="34" spans="1:8" s="148" customFormat="1" x14ac:dyDescent="0.25">
      <c r="A34" s="26"/>
      <c r="B34" s="29" t="s">
        <v>192</v>
      </c>
      <c r="C34" s="30" t="s">
        <v>181</v>
      </c>
      <c r="D34" s="31" t="s">
        <v>193</v>
      </c>
      <c r="E34" s="32">
        <v>10793</v>
      </c>
      <c r="F34" s="34">
        <f t="shared" si="1"/>
        <v>143.90666666666667</v>
      </c>
      <c r="G34" s="35" t="s">
        <v>0</v>
      </c>
      <c r="H34" s="26"/>
    </row>
    <row r="35" spans="1:8" s="148" customFormat="1" x14ac:dyDescent="0.25">
      <c r="A35" s="26"/>
      <c r="B35" s="29" t="s">
        <v>192</v>
      </c>
      <c r="C35" s="30" t="s">
        <v>181</v>
      </c>
      <c r="D35" s="31" t="s">
        <v>193</v>
      </c>
      <c r="E35" s="32">
        <v>14549</v>
      </c>
      <c r="F35" s="34">
        <f t="shared" si="1"/>
        <v>193.98666666666668</v>
      </c>
      <c r="G35" s="35" t="s">
        <v>0</v>
      </c>
      <c r="H35" s="26"/>
    </row>
    <row r="36" spans="1:8" s="148" customFormat="1" x14ac:dyDescent="0.25">
      <c r="A36" s="26"/>
      <c r="B36" s="29" t="s">
        <v>194</v>
      </c>
      <c r="C36" s="30" t="s">
        <v>181</v>
      </c>
      <c r="D36" s="31" t="s">
        <v>193</v>
      </c>
      <c r="E36" s="32">
        <v>31778</v>
      </c>
      <c r="F36" s="34">
        <f t="shared" si="1"/>
        <v>423.70666666666665</v>
      </c>
      <c r="G36" s="35" t="s">
        <v>0</v>
      </c>
      <c r="H36" s="26"/>
    </row>
    <row r="37" spans="1:8" s="148" customFormat="1" x14ac:dyDescent="0.25">
      <c r="A37" s="26"/>
      <c r="B37" s="29" t="s">
        <v>192</v>
      </c>
      <c r="C37" s="30" t="s">
        <v>181</v>
      </c>
      <c r="D37" s="31" t="s">
        <v>193</v>
      </c>
      <c r="E37" s="32">
        <v>58944</v>
      </c>
      <c r="F37" s="34">
        <f t="shared" si="1"/>
        <v>785.92</v>
      </c>
      <c r="G37" s="35" t="s">
        <v>0</v>
      </c>
      <c r="H37" s="26"/>
    </row>
    <row r="38" spans="1:8" s="148" customFormat="1" x14ac:dyDescent="0.25">
      <c r="A38" s="26"/>
      <c r="B38" s="29" t="s">
        <v>194</v>
      </c>
      <c r="C38" s="30" t="s">
        <v>181</v>
      </c>
      <c r="D38" s="31" t="s">
        <v>193</v>
      </c>
      <c r="E38" s="32">
        <v>56519</v>
      </c>
      <c r="F38" s="34">
        <f t="shared" si="0"/>
        <v>753.5866666666667</v>
      </c>
      <c r="G38" s="35" t="s">
        <v>0</v>
      </c>
      <c r="H38" s="26"/>
    </row>
    <row r="39" spans="1:8" s="148" customFormat="1" x14ac:dyDescent="0.25">
      <c r="A39" s="26"/>
      <c r="B39" s="29" t="s">
        <v>194</v>
      </c>
      <c r="C39" s="30" t="s">
        <v>181</v>
      </c>
      <c r="D39" s="31" t="s">
        <v>193</v>
      </c>
      <c r="E39" s="32">
        <v>92435</v>
      </c>
      <c r="F39" s="34">
        <f t="shared" si="0"/>
        <v>1232.4666666666667</v>
      </c>
      <c r="G39" s="35" t="s">
        <v>0</v>
      </c>
      <c r="H39" s="26"/>
    </row>
    <row r="40" spans="1:8" s="148" customFormat="1" x14ac:dyDescent="0.25">
      <c r="A40" s="26"/>
      <c r="B40" s="29" t="s">
        <v>196</v>
      </c>
      <c r="C40" s="30" t="s">
        <v>181</v>
      </c>
      <c r="D40" s="31" t="s">
        <v>187</v>
      </c>
      <c r="E40" s="32">
        <v>254411</v>
      </c>
      <c r="F40" s="34">
        <f t="shared" si="0"/>
        <v>25441.1</v>
      </c>
      <c r="G40" s="35" t="s">
        <v>0</v>
      </c>
      <c r="H40" s="26"/>
    </row>
    <row r="41" spans="1:8" s="148" customFormat="1" x14ac:dyDescent="0.25">
      <c r="A41" s="26"/>
      <c r="B41" s="23" t="s">
        <v>71</v>
      </c>
      <c r="C41" s="158"/>
      <c r="D41" s="158"/>
      <c r="E41" s="158"/>
      <c r="F41" s="36">
        <f>SUM(F8:F40)</f>
        <v>73273.66</v>
      </c>
      <c r="G41" s="37" t="s">
        <v>0</v>
      </c>
      <c r="H41" s="26"/>
    </row>
    <row r="42" spans="1:8" s="148" customFormat="1" x14ac:dyDescent="0.25">
      <c r="A42" s="26"/>
      <c r="B42" s="107" t="s">
        <v>132</v>
      </c>
      <c r="C42" s="159"/>
      <c r="D42" s="159"/>
      <c r="E42" s="159"/>
      <c r="F42" s="66">
        <v>320626.16242424241</v>
      </c>
      <c r="G42" s="37" t="s">
        <v>0</v>
      </c>
      <c r="H42" s="26"/>
    </row>
    <row r="43" spans="1:8" s="148" customFormat="1" x14ac:dyDescent="0.25">
      <c r="A43" s="26"/>
      <c r="B43" s="39" t="s">
        <v>68</v>
      </c>
      <c r="C43" s="160"/>
      <c r="D43" s="160"/>
      <c r="E43" s="161"/>
      <c r="F43" s="38">
        <f>F41+F42</f>
        <v>393899.82242424239</v>
      </c>
      <c r="G43" s="38" t="s">
        <v>0</v>
      </c>
      <c r="H43" s="26"/>
    </row>
    <row r="44" spans="1:8" s="148" customFormat="1" x14ac:dyDescent="0.25">
      <c r="A44" s="26"/>
      <c r="B44" s="26"/>
      <c r="C44" s="26"/>
      <c r="D44" s="26"/>
      <c r="E44" s="26"/>
      <c r="F44" s="26"/>
      <c r="G44" s="26"/>
      <c r="H44" s="26"/>
    </row>
    <row r="45" spans="1:8" s="148" customFormat="1" x14ac:dyDescent="0.25">
      <c r="A45" s="26"/>
      <c r="B45" s="26"/>
      <c r="C45" s="26"/>
      <c r="D45" s="26"/>
      <c r="E45" s="26"/>
      <c r="F45" s="26"/>
      <c r="G45" s="26"/>
      <c r="H45" s="26"/>
    </row>
    <row r="46" spans="1:8" s="148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t="14.45" hidden="1" customHeight="1" x14ac:dyDescent="0.25"/>
    <row r="51" s="148" customFormat="1" ht="14.45" hidden="1" customHeight="1" x14ac:dyDescent="0.25"/>
    <row r="52" s="148" customFormat="1" ht="15" hidden="1" customHeight="1" x14ac:dyDescent="0.25"/>
    <row r="53" s="148" customFormat="1" ht="15" hidden="1" customHeight="1" x14ac:dyDescent="0.25"/>
    <row r="54" s="148" customFormat="1" ht="15" hidden="1" customHeight="1" x14ac:dyDescent="0.25"/>
    <row r="55" s="148" customFormat="1" ht="15" hidden="1" customHeight="1" x14ac:dyDescent="0.25"/>
    <row r="56" s="148" customFormat="1" ht="15" hidden="1" customHeight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Hadsten Vandværk A.M.B.A</v>
      </c>
      <c r="B1" s="162"/>
      <c r="C1" s="162"/>
      <c r="D1" s="162"/>
      <c r="E1" s="162"/>
    </row>
    <row r="2" spans="1:5" x14ac:dyDescent="0.25">
      <c r="A2" s="1" t="str">
        <f>'1. Forside'!A2</f>
        <v>V072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94700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104300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investeringer'!F41</f>
        <v>73273.66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-52452.679999999993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Hadsten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30</v>
      </c>
      <c r="E8" s="32">
        <v>225000</v>
      </c>
      <c r="F8" s="45">
        <f>E8/D8</f>
        <v>7500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30</v>
      </c>
      <c r="E9" s="32">
        <v>150000</v>
      </c>
      <c r="F9" s="45">
        <f t="shared" ref="F9:F25" si="0">E9/D9</f>
        <v>5000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>
        <v>2015</v>
      </c>
      <c r="D10" s="31">
        <v>50</v>
      </c>
      <c r="E10" s="32">
        <v>90000</v>
      </c>
      <c r="F10" s="45">
        <f t="shared" si="0"/>
        <v>1800</v>
      </c>
      <c r="G10" s="35" t="s">
        <v>0</v>
      </c>
      <c r="H10" s="26"/>
    </row>
    <row r="11" spans="1:8" s="148" customFormat="1" x14ac:dyDescent="0.25">
      <c r="A11" s="26"/>
      <c r="B11" s="29" t="s">
        <v>198</v>
      </c>
      <c r="C11" s="30">
        <v>2015</v>
      </c>
      <c r="D11" s="31">
        <v>10</v>
      </c>
      <c r="E11" s="32">
        <v>100000</v>
      </c>
      <c r="F11" s="45">
        <f t="shared" si="0"/>
        <v>10000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75</v>
      </c>
      <c r="E12" s="32">
        <v>200000</v>
      </c>
      <c r="F12" s="45">
        <f t="shared" si="0"/>
        <v>2666.6666666666665</v>
      </c>
      <c r="G12" s="35" t="s">
        <v>0</v>
      </c>
      <c r="H12" s="26"/>
    </row>
    <row r="13" spans="1:8" s="148" customFormat="1" x14ac:dyDescent="0.25">
      <c r="A13" s="26"/>
      <c r="B13" s="29" t="s">
        <v>199</v>
      </c>
      <c r="C13" s="30">
        <v>2015</v>
      </c>
      <c r="D13" s="31">
        <v>15</v>
      </c>
      <c r="E13" s="32">
        <v>30000</v>
      </c>
      <c r="F13" s="45">
        <f t="shared" si="0"/>
        <v>2000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2015</v>
      </c>
      <c r="D14" s="31">
        <v>10</v>
      </c>
      <c r="E14" s="32">
        <v>330000</v>
      </c>
      <c r="F14" s="45">
        <f t="shared" si="0"/>
        <v>33000</v>
      </c>
      <c r="G14" s="35" t="s">
        <v>0</v>
      </c>
      <c r="H14" s="26"/>
    </row>
    <row r="15" spans="1:8" s="148" customFormat="1" x14ac:dyDescent="0.25">
      <c r="A15" s="26"/>
      <c r="B15" s="29" t="s">
        <v>200</v>
      </c>
      <c r="C15" s="30">
        <v>2015</v>
      </c>
      <c r="D15" s="31">
        <v>10</v>
      </c>
      <c r="E15" s="32">
        <v>125000</v>
      </c>
      <c r="F15" s="45">
        <f t="shared" si="0"/>
        <v>12500</v>
      </c>
      <c r="G15" s="35" t="s">
        <v>0</v>
      </c>
      <c r="H15" s="26"/>
    </row>
    <row r="16" spans="1:8" s="148" customFormat="1" x14ac:dyDescent="0.25">
      <c r="A16" s="26"/>
      <c r="B16" s="29" t="s">
        <v>201</v>
      </c>
      <c r="C16" s="30">
        <v>2015</v>
      </c>
      <c r="D16" s="31">
        <v>100</v>
      </c>
      <c r="E16" s="32">
        <v>900000</v>
      </c>
      <c r="F16" s="45">
        <f t="shared" si="0"/>
        <v>9000</v>
      </c>
      <c r="G16" s="35" t="s">
        <v>0</v>
      </c>
      <c r="H16" s="26"/>
    </row>
    <row r="17" spans="1:8" s="148" customFormat="1" x14ac:dyDescent="0.25">
      <c r="A17" s="26"/>
      <c r="B17" s="29" t="s">
        <v>202</v>
      </c>
      <c r="C17" s="30">
        <v>2016</v>
      </c>
      <c r="D17" s="31">
        <v>5</v>
      </c>
      <c r="E17" s="32">
        <v>180000</v>
      </c>
      <c r="F17" s="45">
        <f t="shared" si="0"/>
        <v>36000</v>
      </c>
      <c r="G17" s="35" t="s">
        <v>0</v>
      </c>
      <c r="H17" s="26"/>
    </row>
    <row r="18" spans="1:8" s="148" customFormat="1" x14ac:dyDescent="0.25">
      <c r="A18" s="26"/>
      <c r="B18" s="29" t="s">
        <v>203</v>
      </c>
      <c r="C18" s="30">
        <v>2016</v>
      </c>
      <c r="D18" s="31">
        <v>25</v>
      </c>
      <c r="E18" s="32">
        <v>50000</v>
      </c>
      <c r="F18" s="45">
        <f t="shared" si="0"/>
        <v>2000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>
        <v>2016</v>
      </c>
      <c r="D19" s="31">
        <v>30</v>
      </c>
      <c r="E19" s="32">
        <v>90000</v>
      </c>
      <c r="F19" s="45">
        <f t="shared" si="0"/>
        <v>3000</v>
      </c>
      <c r="G19" s="35" t="s">
        <v>0</v>
      </c>
      <c r="H19" s="26"/>
    </row>
    <row r="20" spans="1:8" s="148" customFormat="1" x14ac:dyDescent="0.25">
      <c r="A20" s="26"/>
      <c r="B20" s="29" t="s">
        <v>190</v>
      </c>
      <c r="C20" s="30">
        <v>2016</v>
      </c>
      <c r="D20" s="31">
        <v>30</v>
      </c>
      <c r="E20" s="32">
        <v>40000</v>
      </c>
      <c r="F20" s="45">
        <f t="shared" si="0"/>
        <v>1333.3333333333333</v>
      </c>
      <c r="G20" s="35" t="s">
        <v>0</v>
      </c>
      <c r="H20" s="26"/>
    </row>
    <row r="21" spans="1:8" s="148" customFormat="1" x14ac:dyDescent="0.25">
      <c r="A21" s="26"/>
      <c r="B21" s="29" t="s">
        <v>204</v>
      </c>
      <c r="C21" s="30">
        <v>2016</v>
      </c>
      <c r="D21" s="31">
        <v>10</v>
      </c>
      <c r="E21" s="32">
        <v>35000</v>
      </c>
      <c r="F21" s="45">
        <f t="shared" si="0"/>
        <v>3500</v>
      </c>
      <c r="G21" s="35" t="s">
        <v>0</v>
      </c>
      <c r="H21" s="26"/>
    </row>
    <row r="22" spans="1:8" s="148" customFormat="1" x14ac:dyDescent="0.25">
      <c r="A22" s="26"/>
      <c r="B22" s="29" t="s">
        <v>186</v>
      </c>
      <c r="C22" s="30">
        <v>2016</v>
      </c>
      <c r="D22" s="31">
        <v>10</v>
      </c>
      <c r="E22" s="32">
        <v>100000</v>
      </c>
      <c r="F22" s="45">
        <f t="shared" si="0"/>
        <v>10000</v>
      </c>
      <c r="G22" s="35" t="s">
        <v>0</v>
      </c>
      <c r="H22" s="26"/>
    </row>
    <row r="23" spans="1:8" s="148" customFormat="1" x14ac:dyDescent="0.25">
      <c r="A23" s="26"/>
      <c r="B23" s="29" t="s">
        <v>205</v>
      </c>
      <c r="C23" s="30">
        <v>2016</v>
      </c>
      <c r="D23" s="31">
        <v>75</v>
      </c>
      <c r="E23" s="32">
        <v>200000</v>
      </c>
      <c r="F23" s="45">
        <f t="shared" si="0"/>
        <v>2666.6666666666665</v>
      </c>
      <c r="G23" s="35" t="s">
        <v>0</v>
      </c>
      <c r="H23" s="26"/>
    </row>
    <row r="24" spans="1:8" s="148" customFormat="1" x14ac:dyDescent="0.25">
      <c r="A24" s="26"/>
      <c r="B24" s="29" t="s">
        <v>196</v>
      </c>
      <c r="C24" s="30">
        <v>2016</v>
      </c>
      <c r="D24" s="31">
        <v>10</v>
      </c>
      <c r="E24" s="32">
        <v>350000</v>
      </c>
      <c r="F24" s="45">
        <f t="shared" si="0"/>
        <v>35000</v>
      </c>
      <c r="G24" s="35" t="s">
        <v>0</v>
      </c>
      <c r="H24" s="26"/>
    </row>
    <row r="25" spans="1:8" s="148" customFormat="1" x14ac:dyDescent="0.25">
      <c r="A25" s="26"/>
      <c r="B25" s="29" t="s">
        <v>192</v>
      </c>
      <c r="C25" s="30">
        <v>2016</v>
      </c>
      <c r="D25" s="31">
        <v>75</v>
      </c>
      <c r="E25" s="32">
        <v>900000</v>
      </c>
      <c r="F25" s="45">
        <f t="shared" si="0"/>
        <v>12000</v>
      </c>
      <c r="G25" s="35" t="s">
        <v>0</v>
      </c>
      <c r="H25" s="26"/>
    </row>
    <row r="26" spans="1:8" s="148" customFormat="1" x14ac:dyDescent="0.25">
      <c r="A26" s="26"/>
      <c r="B26" s="109" t="s">
        <v>72</v>
      </c>
      <c r="C26" s="165"/>
      <c r="D26" s="166"/>
      <c r="E26" s="167"/>
      <c r="F26" s="46">
        <f>SUMIF(C8:C25,"2015",F8:F25)</f>
        <v>83466.666666666672</v>
      </c>
      <c r="G26" s="47" t="s">
        <v>0</v>
      </c>
      <c r="H26" s="26"/>
    </row>
    <row r="27" spans="1:8" s="148" customFormat="1" x14ac:dyDescent="0.25">
      <c r="A27" s="26"/>
      <c r="B27" s="107" t="s">
        <v>130</v>
      </c>
      <c r="C27" s="168"/>
      <c r="D27" s="169"/>
      <c r="E27" s="170"/>
      <c r="F27" s="46">
        <f>SUMIF(C8:C25,"2016",F8:F25)</f>
        <v>105500</v>
      </c>
      <c r="G27" s="47" t="s">
        <v>0</v>
      </c>
      <c r="H27" s="26"/>
    </row>
    <row r="28" spans="1:8" s="148" customFormat="1" x14ac:dyDescent="0.25">
      <c r="A28" s="26"/>
      <c r="B28" s="50" t="s">
        <v>36</v>
      </c>
      <c r="C28" s="171"/>
      <c r="D28" s="172"/>
      <c r="E28" s="172"/>
      <c r="F28" s="48">
        <f>F26+F27</f>
        <v>188966.66666666669</v>
      </c>
      <c r="G28" s="49" t="s">
        <v>0</v>
      </c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164"/>
      <c r="D31" s="26"/>
      <c r="E31" s="26"/>
      <c r="F31" s="173"/>
      <c r="G31" s="173"/>
      <c r="H31" s="26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t="12" hidden="1" customHeight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3" sqref="B13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Hadsten Vandværk A.M.B.A</v>
      </c>
      <c r="B1" s="56"/>
      <c r="C1" s="56"/>
      <c r="D1" s="176"/>
      <c r="E1" s="56"/>
    </row>
    <row r="2" spans="1:5" x14ac:dyDescent="0.25">
      <c r="A2" s="220" t="str">
        <f>'1. Forside'!A2</f>
        <v>V072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197</v>
      </c>
      <c r="C8" s="51">
        <v>2015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35015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210</v>
      </c>
      <c r="C12" s="178"/>
      <c r="D12" s="179"/>
      <c r="E12" s="56"/>
    </row>
    <row r="13" spans="1:5" x14ac:dyDescent="0.25">
      <c r="A13" s="56"/>
      <c r="B13" s="53" t="s">
        <v>211</v>
      </c>
      <c r="C13" s="180">
        <v>2193596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2193596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140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16554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31554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141</v>
      </c>
      <c r="C23" s="264"/>
      <c r="D23" s="265"/>
      <c r="E23" s="56"/>
    </row>
    <row r="24" spans="1:5" x14ac:dyDescent="0.25">
      <c r="A24" s="56"/>
      <c r="B24" s="108" t="s">
        <v>142</v>
      </c>
      <c r="C24" s="19">
        <v>2055329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2063735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-8406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2015-10-01T11:02:20Z</dcterms:modified>
</cp:coreProperties>
</file>