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4970" yWindow="360" windowWidth="13680" windowHeight="14340" tabRatio="838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F11" i="11"/>
  <c r="F12" i="11"/>
  <c r="F13" i="11"/>
  <c r="F14" i="11"/>
  <c r="F49" i="11"/>
  <c r="F10" i="11"/>
  <c r="F50" i="11" s="1"/>
  <c r="G35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<sst xmlns="http://schemas.openxmlformats.org/spreadsheetml/2006/main" count="288" uniqueCount="148">
  <si>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</si>
  <si>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</si>
  <si>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</si>
  <si>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</si>
  <si>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</si>
  <si>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</si>
  <si>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</si>
  <si>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</si>
  <si>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</si>
  <si>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</si>
  <si>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</si>
  <si>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</si>
  <si>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</si>
  <si>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</si>
  <si>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</si>
  <si>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</si>
  <si>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</si>
  <si>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</si>
  <si>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</si>
  <si>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</si>
  <si>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</si>
  <si>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</si>
  <si>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</si>
  <si>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</si>
  <si>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</si>
  <si>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</si>
  <si>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</si>
  <si>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</si>
  <si>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</si>
  <si>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</si>
  <si>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</si>
  <si>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</si>
  <si>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</si>
  <si>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</si>
  <si>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</si>
  <si>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</si>
  <si>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</si>
  <si>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</si>
  <si>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</si>
  <si>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</si>
  <si>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</si>
  <si>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</si>
  <si>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</si>
  <si>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</si>
  <si>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</si>
  <si>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</si>
  <si>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</si>
  <si>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</si>
  <si>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</si>
  <si>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</si>
  <si>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</si>
  <si>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</si>
  <si>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</si>
  <si>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</si>
  <si>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</si>
  <si>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</si>
  <si>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</si>
  <si>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</si>
  <si>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</si>
  <si>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</si>
  <si>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</si>
  <si>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</si>
  <si>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</si>
  <si>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</si>
  <si>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</si>
  <si>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</si>
  <si>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</si>
  <si>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</si>
  <si>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</si>
  <si>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</si>
  <si>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</si>
  <si>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</si>
  <si>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</si>
  <si>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</si>
  <si>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</si>
  <si>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</si>
  <si>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</si>
  <si>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</si>
  <si>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</si>
  <si>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</si>
  <si>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</si>
  <si>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</si>
  <si>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</si>
  <si>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</si>
  <si>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</si>
  <si>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</si>
  <si>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</si>
  <si>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</si>
  <si>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</si>
  <si>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</si>
  <si>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</si>
  <si>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</si>
  <si>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</si>
  <si>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</si>
  <si>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</si>
  <si>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</si>
  <si>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</si>
  <si>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</si>
  <si>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</si>
  <si>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</si>
  <si>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</si>
  <si>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</si>
  <si>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</si>
  <si>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</si>
  <si>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</si>
  <si>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</si>
  <si>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</si>
  <si>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</si>
  <si>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</si>
  <si>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</si>
  <si>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</si>
  <si>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Beluftningstanke, SRO</t>
  </si>
  <si>
    <t>Brønde</t>
  </si>
  <si>
    <t>Køretøjer, entreprenørmaskiner</t>
  </si>
  <si>
    <t>Køretøjer, personbil</t>
  </si>
  <si>
    <t>Andre bygninger (tekniske installationer, målere mv.)</t>
  </si>
  <si>
    <t xml:space="preserve">Ledningsnet ≤ Ø 200 mm </t>
  </si>
  <si>
    <t>Overbygning</t>
  </si>
  <si>
    <t>Pumpestationer i brønde (&lt; 6,25 m2), Konstruktioner</t>
  </si>
  <si>
    <t>Stik</t>
  </si>
  <si>
    <t>Tryksatte minipumpestationer (husstandssystemer)</t>
  </si>
  <si>
    <t>Strømpeforing ≤ Ø 200 mm</t>
  </si>
  <si>
    <t>Beluftningstanke, Konstruktioner</t>
  </si>
  <si>
    <t>Beluftningstanke, Mek/EL</t>
  </si>
  <si>
    <t>Efterbehandlingsanlæg (sandfilter), Konstruktioner</t>
  </si>
  <si>
    <t>Efterbehandlingsanlæg (sandfilter), Mek/EL</t>
  </si>
  <si>
    <t>Efterbehandlingsanlæg (sandfilter), SRO</t>
  </si>
  <si>
    <t>Efterklaringstanke, Mek/El</t>
  </si>
  <si>
    <t>Efterklaringstanke, SRO</t>
  </si>
  <si>
    <t>Forafvanding, slam, Mek/EL</t>
  </si>
  <si>
    <t>Forsinkelsesbassiner, lukkede med automatisk rensning og SRO Miljøklasse A (500-1.000 m3) - Mek/EL</t>
  </si>
  <si>
    <t>Indløb med riste, Konstruktioner</t>
  </si>
  <si>
    <t>Indløb med riste, Mek/EL</t>
  </si>
  <si>
    <t>Indløb med riste, SRO</t>
  </si>
  <si>
    <t>Mindre renseanlæg &lt; 5.000 PE uden mulighed for opdeling</t>
  </si>
  <si>
    <t>Pumpestationer i brønde (&lt; 6,25 m2), Mek/EL</t>
  </si>
  <si>
    <t>Pumpestationer i brønde (&lt; 6,25 m2), SRO</t>
  </si>
  <si>
    <t>Sand- og fedtfang, Kontruktioner</t>
  </si>
  <si>
    <t>Sand- og fedtfang, Mek/EL</t>
  </si>
  <si>
    <t>Sand- og fedtfang, SRO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</si>
  <si>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</si>
  <si>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</si>
  <si>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</si>
  <si>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Værksteder, garager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</si>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</sst>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147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73066918.813438833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12561648.838691678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165645.09669918788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820647.84581324132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72080625.870926395</v>
      </c>
      <c r="F13" s="38" t="s">
        <v>4</v>
      </c>
      <c r="G13" s="37">
        <f>E13</f>
        <v>72080625.870926395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603171.5</v>
      </c>
      <c r="F15" s="38" t="s">
        <v>4</v>
      </c>
      <c r="G15" s="37">
        <f>E15</f>
        <v>603171.5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370482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-212953.99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-460326.15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-108117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139711.63666666648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-271203.50333333353</v>
      </c>
      <c r="F22" s="38" t="s">
        <v>4</v>
      </c>
      <c r="G22" s="37">
        <f>E22</f>
        <v>-271203.50333333353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-1430332</v>
      </c>
      <c r="F24" s="38" t="s">
        <v>4</v>
      </c>
      <c r="G24" s="37">
        <f>E24</f>
        <v>-1430332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70982261.867593065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24775219.178260762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35730050.796486385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12561648.838691678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73066918.813438833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60505269.974747151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0.27376970100013193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165645.09669918788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24775219.178260762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495504.38356521522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35730050.796486385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325143.46224802616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820647.84581324132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6118695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3706009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2412686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603171.5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5</v>
      </c>
      <c r="E10" s="46">
        <v>269262</v>
      </c>
      <c r="F10" s="10">
        <f>E10/D10</f>
        <v>53852.4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10</v>
      </c>
      <c r="E11" s="46">
        <v>175860</v>
      </c>
      <c r="F11" s="10">
        <f t="shared" ref="F11:F49" si="0">E11/D11</f>
        <v>17586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86000</v>
      </c>
      <c r="F12" s="10">
        <f t="shared" si="0"/>
        <v>1146.6666666666667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5</v>
      </c>
      <c r="E13" s="46">
        <v>49200</v>
      </c>
      <c r="F13" s="10">
        <f t="shared" si="0"/>
        <v>9840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</v>
      </c>
      <c r="E14" s="46">
        <v>588247</v>
      </c>
      <c r="F14" s="10">
        <f t="shared" si="0"/>
        <v>117649.4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75</v>
      </c>
      <c r="E15" s="46">
        <v>70500</v>
      </c>
      <c r="F15" s="10">
        <f t="shared" si="0"/>
        <v>940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75</v>
      </c>
      <c r="E16" s="46">
        <v>41170</v>
      </c>
      <c r="F16" s="10">
        <f t="shared" si="0"/>
        <v>548.93333333333328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75</v>
      </c>
      <c r="E17" s="46">
        <v>554560</v>
      </c>
      <c r="F17" s="10">
        <f t="shared" si="0"/>
        <v>7394.1333333333332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50</v>
      </c>
      <c r="E18" s="46">
        <v>110425</v>
      </c>
      <c r="F18" s="10">
        <f t="shared" si="0"/>
        <v>2208.5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75</v>
      </c>
      <c r="E19" s="46">
        <v>216771</v>
      </c>
      <c r="F19" s="10">
        <f t="shared" si="0"/>
        <v>2890.28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30</v>
      </c>
      <c r="E20" s="46">
        <v>36081</v>
      </c>
      <c r="F20" s="10">
        <f t="shared" si="0"/>
        <v>1202.7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50</v>
      </c>
      <c r="E21" s="46">
        <v>9219304</v>
      </c>
      <c r="F21" s="10">
        <f t="shared" si="0"/>
        <v>184386.08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60</v>
      </c>
      <c r="E22" s="46">
        <v>231114</v>
      </c>
      <c r="F22" s="10">
        <f t="shared" si="0"/>
        <v>3851.9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20</v>
      </c>
      <c r="E23" s="46">
        <v>299936</v>
      </c>
      <c r="F23" s="10">
        <f t="shared" si="0"/>
        <v>14996.8</v>
      </c>
      <c r="G23" s="3" t="s">
        <v>4</v>
      </c>
      <c r="H23" s="1"/>
    </row>
    <row r="24" spans="1:8" x14ac:dyDescent="0.25">
      <c r="A24" s="1"/>
      <c r="B24" s="50" t="s">
        <v>111</v>
      </c>
      <c r="C24" s="47">
        <v>2015</v>
      </c>
      <c r="D24" s="47">
        <v>10</v>
      </c>
      <c r="E24" s="46">
        <v>389083</v>
      </c>
      <c r="F24" s="10">
        <f t="shared" si="0"/>
        <v>38908.300000000003</v>
      </c>
      <c r="G24" s="3" t="s">
        <v>4</v>
      </c>
      <c r="H24" s="1"/>
    </row>
    <row r="25" spans="1:8" x14ac:dyDescent="0.25">
      <c r="A25" s="1"/>
      <c r="B25" s="50" t="s">
        <v>112</v>
      </c>
      <c r="C25" s="47">
        <v>2015</v>
      </c>
      <c r="D25" s="47">
        <v>75</v>
      </c>
      <c r="E25" s="46">
        <v>1234906</v>
      </c>
      <c r="F25" s="10">
        <f t="shared" si="0"/>
        <v>16465.413333333334</v>
      </c>
      <c r="G25" s="3" t="s">
        <v>4</v>
      </c>
      <c r="H25" s="1"/>
    </row>
    <row r="26" spans="1:8" x14ac:dyDescent="0.25">
      <c r="A26" s="1"/>
      <c r="B26" s="50" t="s">
        <v>124</v>
      </c>
      <c r="C26" s="47">
        <v>2015</v>
      </c>
      <c r="D26" s="47">
        <v>60</v>
      </c>
      <c r="E26" s="46">
        <v>176951</v>
      </c>
      <c r="F26" s="10">
        <f t="shared" si="0"/>
        <v>2949.1833333333334</v>
      </c>
      <c r="G26" s="3" t="s">
        <v>4</v>
      </c>
      <c r="H26" s="1"/>
    </row>
    <row r="27" spans="1:8" x14ac:dyDescent="0.25">
      <c r="A27" s="1"/>
      <c r="B27" s="50" t="s">
        <v>125</v>
      </c>
      <c r="C27" s="47">
        <v>2015</v>
      </c>
      <c r="D27" s="47">
        <v>20</v>
      </c>
      <c r="E27" s="46">
        <v>1506</v>
      </c>
      <c r="F27" s="10">
        <f t="shared" si="0"/>
        <v>75.3</v>
      </c>
      <c r="G27" s="3" t="s">
        <v>4</v>
      </c>
      <c r="H27" s="1"/>
    </row>
    <row r="28" spans="1:8" x14ac:dyDescent="0.25">
      <c r="A28" s="1"/>
      <c r="B28" s="50" t="s">
        <v>126</v>
      </c>
      <c r="C28" s="47">
        <v>2015</v>
      </c>
      <c r="D28" s="47">
        <v>10</v>
      </c>
      <c r="E28" s="46">
        <v>44413</v>
      </c>
      <c r="F28" s="10">
        <f t="shared" si="0"/>
        <v>4441.3</v>
      </c>
      <c r="G28" s="3" t="s">
        <v>4</v>
      </c>
      <c r="H28" s="1"/>
    </row>
    <row r="29" spans="1:8" x14ac:dyDescent="0.25">
      <c r="A29" s="1"/>
      <c r="B29" s="50" t="s">
        <v>127</v>
      </c>
      <c r="C29" s="47">
        <v>2015</v>
      </c>
      <c r="D29" s="47">
        <v>20</v>
      </c>
      <c r="E29" s="46">
        <v>90863</v>
      </c>
      <c r="F29" s="10">
        <f t="shared" si="0"/>
        <v>4543.1499999999996</v>
      </c>
      <c r="G29" s="3" t="s">
        <v>4</v>
      </c>
      <c r="H29" s="1"/>
    </row>
    <row r="30" spans="1:8" x14ac:dyDescent="0.25">
      <c r="A30" s="1"/>
      <c r="B30" s="50" t="s">
        <v>128</v>
      </c>
      <c r="C30" s="47">
        <v>2015</v>
      </c>
      <c r="D30" s="47">
        <v>10</v>
      </c>
      <c r="E30" s="46">
        <v>55705</v>
      </c>
      <c r="F30" s="10">
        <f t="shared" si="0"/>
        <v>5570.5</v>
      </c>
      <c r="G30" s="3" t="s">
        <v>4</v>
      </c>
      <c r="H30" s="1"/>
    </row>
    <row r="31" spans="1:8" x14ac:dyDescent="0.25">
      <c r="A31" s="1"/>
      <c r="B31" s="50" t="s">
        <v>129</v>
      </c>
      <c r="C31" s="47">
        <v>2015</v>
      </c>
      <c r="D31" s="47">
        <v>20</v>
      </c>
      <c r="E31" s="46">
        <v>6253</v>
      </c>
      <c r="F31" s="10">
        <f t="shared" si="0"/>
        <v>312.64999999999998</v>
      </c>
      <c r="G31" s="3" t="s">
        <v>4</v>
      </c>
      <c r="H31" s="1"/>
    </row>
    <row r="32" spans="1:8" x14ac:dyDescent="0.25">
      <c r="A32" s="1"/>
      <c r="B32" s="50" t="s">
        <v>130</v>
      </c>
      <c r="C32" s="47">
        <v>2015</v>
      </c>
      <c r="D32" s="47">
        <v>20</v>
      </c>
      <c r="E32" s="46">
        <v>98845</v>
      </c>
      <c r="F32" s="10">
        <f t="shared" si="0"/>
        <v>4942.25</v>
      </c>
      <c r="G32" s="3" t="s">
        <v>4</v>
      </c>
      <c r="H32" s="1"/>
    </row>
    <row r="33" spans="1:8" x14ac:dyDescent="0.25">
      <c r="A33" s="1"/>
      <c r="B33" s="50" t="s">
        <v>131</v>
      </c>
      <c r="C33" s="47">
        <v>2015</v>
      </c>
      <c r="D33" s="47">
        <v>60</v>
      </c>
      <c r="E33" s="46">
        <v>126825</v>
      </c>
      <c r="F33" s="10">
        <f t="shared" si="0"/>
        <v>2113.75</v>
      </c>
      <c r="G33" s="3" t="s">
        <v>4</v>
      </c>
      <c r="H33" s="1"/>
    </row>
    <row r="34" spans="1:8" x14ac:dyDescent="0.25">
      <c r="A34" s="1"/>
      <c r="B34" s="50" t="s">
        <v>132</v>
      </c>
      <c r="C34" s="47">
        <v>2015</v>
      </c>
      <c r="D34" s="47">
        <v>20</v>
      </c>
      <c r="E34" s="46">
        <v>97557</v>
      </c>
      <c r="F34" s="10">
        <f t="shared" si="0"/>
        <v>4877.8500000000004</v>
      </c>
      <c r="G34" s="3" t="s">
        <v>4</v>
      </c>
      <c r="H34" s="1"/>
    </row>
    <row r="35" spans="1:8" x14ac:dyDescent="0.25">
      <c r="A35" s="1"/>
      <c r="B35" s="50" t="s">
        <v>133</v>
      </c>
      <c r="C35" s="47">
        <v>2015</v>
      </c>
      <c r="D35" s="47">
        <v>10</v>
      </c>
      <c r="E35" s="46">
        <v>102462</v>
      </c>
      <c r="F35" s="10">
        <f t="shared" si="0"/>
        <v>10246.200000000001</v>
      </c>
      <c r="G35" s="3" t="s">
        <v>4</v>
      </c>
      <c r="H35" s="1"/>
    </row>
    <row r="36" spans="1:8" x14ac:dyDescent="0.25">
      <c r="A36" s="1"/>
      <c r="B36" s="50" t="s">
        <v>116</v>
      </c>
      <c r="C36" s="47">
        <v>2015</v>
      </c>
      <c r="D36" s="47">
        <v>75</v>
      </c>
      <c r="E36" s="46">
        <v>9322447</v>
      </c>
      <c r="F36" s="10">
        <f t="shared" si="0"/>
        <v>124299.29333333333</v>
      </c>
      <c r="G36" s="3" t="s">
        <v>4</v>
      </c>
      <c r="H36" s="1"/>
    </row>
    <row r="37" spans="1:8" x14ac:dyDescent="0.25">
      <c r="A37" s="1"/>
      <c r="B37" s="50" t="s">
        <v>134</v>
      </c>
      <c r="C37" s="47">
        <v>2015</v>
      </c>
      <c r="D37" s="47">
        <v>40</v>
      </c>
      <c r="E37" s="46">
        <v>60999</v>
      </c>
      <c r="F37" s="10">
        <f t="shared" si="0"/>
        <v>1524.9749999999999</v>
      </c>
      <c r="G37" s="3" t="s">
        <v>4</v>
      </c>
      <c r="H37" s="1"/>
    </row>
    <row r="38" spans="1:8" x14ac:dyDescent="0.25">
      <c r="A38" s="1"/>
      <c r="B38" s="50" t="s">
        <v>118</v>
      </c>
      <c r="C38" s="47">
        <v>2015</v>
      </c>
      <c r="D38" s="47">
        <v>50</v>
      </c>
      <c r="E38" s="46">
        <v>619752</v>
      </c>
      <c r="F38" s="10">
        <f t="shared" si="0"/>
        <v>12395.04</v>
      </c>
      <c r="G38" s="3" t="s">
        <v>4</v>
      </c>
      <c r="H38" s="1"/>
    </row>
    <row r="39" spans="1:8" x14ac:dyDescent="0.25">
      <c r="A39" s="1"/>
      <c r="B39" s="50" t="s">
        <v>135</v>
      </c>
      <c r="C39" s="47">
        <v>2015</v>
      </c>
      <c r="D39" s="47">
        <v>20</v>
      </c>
      <c r="E39" s="46">
        <v>864202</v>
      </c>
      <c r="F39" s="10">
        <f t="shared" si="0"/>
        <v>43210.1</v>
      </c>
      <c r="G39" s="3" t="s">
        <v>4</v>
      </c>
      <c r="H39" s="1"/>
    </row>
    <row r="40" spans="1:8" x14ac:dyDescent="0.25">
      <c r="A40" s="1"/>
      <c r="B40" s="50" t="s">
        <v>136</v>
      </c>
      <c r="C40" s="47">
        <v>2015</v>
      </c>
      <c r="D40" s="47">
        <v>10</v>
      </c>
      <c r="E40" s="46">
        <v>205484</v>
      </c>
      <c r="F40" s="10">
        <f t="shared" si="0"/>
        <v>20548.400000000001</v>
      </c>
      <c r="G40" s="3" t="s">
        <v>4</v>
      </c>
      <c r="H40" s="1"/>
    </row>
    <row r="41" spans="1:8" x14ac:dyDescent="0.25">
      <c r="A41" s="1"/>
      <c r="B41" s="50" t="s">
        <v>137</v>
      </c>
      <c r="C41" s="47">
        <v>2015</v>
      </c>
      <c r="D41" s="47">
        <v>60</v>
      </c>
      <c r="E41" s="46">
        <v>250098</v>
      </c>
      <c r="F41" s="10">
        <f t="shared" si="0"/>
        <v>4168.3</v>
      </c>
      <c r="G41" s="3" t="s">
        <v>4</v>
      </c>
      <c r="H41" s="1"/>
    </row>
    <row r="42" spans="1:8" x14ac:dyDescent="0.25">
      <c r="A42" s="1"/>
      <c r="B42" s="50" t="s">
        <v>138</v>
      </c>
      <c r="C42" s="47">
        <v>2015</v>
      </c>
      <c r="D42" s="47">
        <v>20</v>
      </c>
      <c r="E42" s="46">
        <v>420724</v>
      </c>
      <c r="F42" s="10">
        <f t="shared" si="0"/>
        <v>21036.2</v>
      </c>
      <c r="G42" s="3" t="s">
        <v>4</v>
      </c>
      <c r="H42" s="1"/>
    </row>
    <row r="43" spans="1:8" x14ac:dyDescent="0.25">
      <c r="A43" s="1"/>
      <c r="B43" s="50" t="s">
        <v>139</v>
      </c>
      <c r="C43" s="47">
        <v>2015</v>
      </c>
      <c r="D43" s="47">
        <v>10</v>
      </c>
      <c r="E43" s="46">
        <v>142892</v>
      </c>
      <c r="F43" s="10">
        <f t="shared" si="0"/>
        <v>14289.2</v>
      </c>
      <c r="G43" s="3" t="s">
        <v>4</v>
      </c>
      <c r="H43" s="1"/>
    </row>
    <row r="44" spans="1:8" x14ac:dyDescent="0.25">
      <c r="A44" s="1"/>
      <c r="B44" s="50" t="s">
        <v>140</v>
      </c>
      <c r="C44" s="47">
        <v>2015</v>
      </c>
      <c r="D44" s="47">
        <v>60</v>
      </c>
      <c r="E44" s="46">
        <v>23603</v>
      </c>
      <c r="F44" s="10">
        <f t="shared" si="0"/>
        <v>393.38333333333333</v>
      </c>
      <c r="G44" s="3" t="s">
        <v>4</v>
      </c>
      <c r="H44" s="1"/>
    </row>
    <row r="45" spans="1:8" x14ac:dyDescent="0.25">
      <c r="A45" s="1"/>
      <c r="B45" s="50" t="s">
        <v>141</v>
      </c>
      <c r="C45" s="47">
        <v>2015</v>
      </c>
      <c r="D45" s="47">
        <v>20</v>
      </c>
      <c r="E45" s="46">
        <v>51360</v>
      </c>
      <c r="F45" s="10">
        <f t="shared" si="0"/>
        <v>2568</v>
      </c>
      <c r="G45" s="3" t="s">
        <v>4</v>
      </c>
      <c r="H45" s="1"/>
    </row>
    <row r="46" spans="1:8" x14ac:dyDescent="0.25">
      <c r="A46" s="1"/>
      <c r="B46" s="50" t="s">
        <v>142</v>
      </c>
      <c r="C46" s="47">
        <v>2015</v>
      </c>
      <c r="D46" s="47">
        <v>10</v>
      </c>
      <c r="E46" s="46">
        <v>82555</v>
      </c>
      <c r="F46" s="10">
        <f t="shared" si="0"/>
        <v>8255.5</v>
      </c>
      <c r="G46" s="3" t="s">
        <v>4</v>
      </c>
      <c r="H46" s="1"/>
    </row>
    <row r="47" spans="1:8" x14ac:dyDescent="0.25">
      <c r="A47" s="1"/>
      <c r="B47" s="50" t="s">
        <v>119</v>
      </c>
      <c r="C47" s="47">
        <v>2015</v>
      </c>
      <c r="D47" s="47">
        <v>75</v>
      </c>
      <c r="E47" s="46">
        <v>1350599</v>
      </c>
      <c r="F47" s="10">
        <f t="shared" si="0"/>
        <v>18007.986666666668</v>
      </c>
      <c r="G47" s="3" t="s">
        <v>4</v>
      </c>
      <c r="H47" s="1"/>
    </row>
    <row r="48" spans="1:8" x14ac:dyDescent="0.25">
      <c r="A48" s="1"/>
      <c r="B48" s="50" t="s">
        <v>120</v>
      </c>
      <c r="C48" s="47">
        <v>2015</v>
      </c>
      <c r="D48" s="47">
        <v>30</v>
      </c>
      <c r="E48" s="46">
        <v>328985</v>
      </c>
      <c r="F48" s="10">
        <f t="shared" si="0"/>
        <v>10966.166666666666</v>
      </c>
      <c r="G48" s="3" t="s">
        <v>4</v>
      </c>
      <c r="H48" s="1"/>
    </row>
    <row r="49" spans="1:8" x14ac:dyDescent="0.25">
      <c r="A49" s="1"/>
      <c r="B49" s="50" t="s">
        <v>143</v>
      </c>
      <c r="C49" s="47">
        <v>2015</v>
      </c>
      <c r="D49" s="47">
        <v>75</v>
      </c>
      <c r="E49" s="46">
        <v>106510</v>
      </c>
      <c r="F49" s="10">
        <f t="shared" si="0"/>
        <v>1420.1333333333334</v>
      </c>
      <c r="G49" s="3" t="s">
        <v>4</v>
      </c>
      <c r="H49" s="1"/>
    </row>
    <row r="50" spans="1:8" x14ac:dyDescent="0.25">
      <c r="A50" s="1"/>
      <c r="B50" s="93" t="s">
        <v>144</v>
      </c>
      <c r="C50" s="94"/>
      <c r="D50" s="94"/>
      <c r="E50" s="95"/>
      <c r="F50" s="18">
        <f>SUM(F10:F49)</f>
        <v>797022.31833333324</v>
      </c>
      <c r="G50" s="8" t="s">
        <v>4</v>
      </c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C6BD" sheet="1" objects="1" scenarios="1"/>
  <mergeCells count="4">
    <mergeCell ref="B50:E5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12304882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11934400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370482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345833.01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558787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-212953.99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139673.85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600000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-460326.15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182500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290617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-108117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647000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807333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2015'!F50</f>
        <v>797022.31833333324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139711.63666666648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72709490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29379168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2998238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-213422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1971667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34135651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143105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1541000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1684105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-1537920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-25961819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-2349687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-425060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-404674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-30679160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5140596</v>
      </c>
      <c r="F28" s="6" t="s">
        <v>4</v>
      </c>
      <c r="G28" s="16">
        <f>IF(E28&lt;0,0,-E28)</f>
        <v>-5140596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145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146</v>
      </c>
      <c r="C32" s="113"/>
      <c r="D32" s="114"/>
      <c r="E32" s="46">
        <v>65884020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3115206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68999226</v>
      </c>
      <c r="F35" s="6" t="s">
        <v>4</v>
      </c>
      <c r="G35" s="17">
        <f>-E35</f>
        <v>-68999226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-1430332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2016-12-13T11:17:15Z</dcterms:modified>
</cp:coreProperties>
</file>