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E31" i="19" l="1"/>
  <c r="C36" i="19" l="1"/>
  <c r="E36" i="19" s="1"/>
  <c r="F17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13" i="15"/>
  <c r="C15" i="15" s="1"/>
  <c r="C11" i="8" s="1"/>
  <c r="C9" i="9"/>
  <c r="C15" i="8" s="1"/>
  <c r="E29" i="19"/>
  <c r="C12" i="8"/>
  <c r="C13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2" l="1"/>
  <c r="C11" i="12" s="1"/>
  <c r="C31" i="8" s="1"/>
  <c r="E31" i="8" s="1"/>
  <c r="F8" i="2" l="1"/>
  <c r="F8" i="7"/>
  <c r="F16" i="7" s="1"/>
  <c r="F23" i="2" l="1"/>
  <c r="C9" i="10" s="1"/>
  <c r="C15" i="11" l="1"/>
  <c r="C28" i="8" s="1"/>
  <c r="C14" i="4"/>
  <c r="C26" i="8" s="1"/>
  <c r="C25" i="3"/>
  <c r="C24" i="8" s="1"/>
  <c r="F18" i="7"/>
  <c r="C18" i="8" s="1"/>
  <c r="C19" i="3"/>
  <c r="C23" i="8" s="1"/>
  <c r="C8" i="3"/>
  <c r="C21" i="8" s="1"/>
  <c r="C8" i="4"/>
  <c r="C25" i="8" s="1"/>
  <c r="C10" i="10"/>
  <c r="C17" i="8" s="1"/>
  <c r="F25" i="2"/>
  <c r="C16" i="8" s="1"/>
  <c r="C19" i="8" l="1"/>
  <c r="E19" i="8" s="1"/>
  <c r="C29" i="8"/>
  <c r="E29" i="8" s="1"/>
  <c r="A1" i="8"/>
  <c r="C9" i="15" l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<sst xmlns="http://schemas.openxmlformats.org/spreadsheetml/2006/main" count="417" uniqueCount="199">
  <si>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</si>
  <si>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</si>
  <si>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</si>
  <si>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</si>
  <si>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</si>
  <si>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</si>
  <si>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</si>
  <si>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</si>
  <si>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</si>
  <si>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</si>
  <si>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</si>
  <si>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</si>
  <si>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</si>
  <si>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</si>
  <si>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</si>
  <si>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</si>
  <si>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</si>
  <si>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</si>
  <si>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</si>
  <si>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</si>
  <si>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</si>
  <si>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</si>
  <si>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</si>
  <si>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</si>
  <si>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</si>
  <si>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</si>
  <si>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</si>
  <si>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</si>
  <si>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</si>
  <si>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</si>
  <si>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</si>
  <si>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</si>
  <si>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</si>
  <si>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</si>
  <si>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</si>
  <si>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</si>
  <si>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</si>
  <si>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</si>
  <si>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</si>
  <si>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</si>
  <si>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</si>
  <si>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</si>
  <si>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</si>
  <si>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</si>
  <si>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</si>
  <si>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</si>
  <si>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</si>
  <si>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</si>
  <si>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</si>
  <si>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</si>
  <si>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</si>
  <si>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</si>
  <si>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</si>
  <si>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</si>
  <si>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</si>
  <si>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</si>
  <si>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</si>
  <si>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</si>
  <si>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</si>
  <si>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</si>
  <si>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</si>
  <si>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</si>
  <si>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</si>
  <si>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</si>
  <si>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</si>
  <si>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</si>
  <si>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</si>
  <si>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</si>
  <si>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</si>
  <si>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</si>
  <si>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</si>
  <si>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</si>
  <si>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</si>
  <si>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</si>
  <si>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</si>
  <si>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</si>
  <si>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</si>
  <si>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</si>
  <si>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</si>
  <si>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</si>
  <si>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</si>
  <si>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</si>
  <si>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</si>
  <si>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</si>
  <si>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</si>
  <si>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</si>
  <si>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</si>
  <si>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</si>
  <si>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</si>
  <si>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</si>
  <si>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</si>
  <si>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</si>
  <si>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</si>
  <si>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</si>
  <si>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</si>
  <si>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</si>
  <si>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</si>
  <si>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</si>
  <si>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</si>
  <si>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</si>
  <si>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</si>
  <si>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</si>
  <si>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</si>
  <si>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</si>
  <si>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</si>
  <si>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</si>
  <si>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</si>
  <si>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</si>
  <si>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</si>
  <si>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</si>
  <si>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</si>
  <si>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</si>
  <si>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</si>
  <si>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</si>
  <si>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</si>
  <si>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</si>
  <si>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</si>
  <si>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</si>
  <si>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</si>
  <si>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</si>
  <si>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</si>
  <si>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</si>
  <si>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</si>
  <si>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</si>
  <si>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</si>
  <si>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</si>
  <si>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</si>
  <si>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</si>
  <si>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</si>
  <si>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</si>
  <si>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</si>
  <si>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</si>
  <si>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</si>
  <si>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</si>
  <si>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</si>
  <si>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</si>
  <si>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</si>
  <si>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</si>
  <si>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</si>
  <si>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</si>
  <si>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</si>
  <si>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</si>
  <si>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</si>
  <si>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</si>
  <si>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</si>
  <si>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</si>
  <si>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</si>
  <si>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</si>
  <si>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</si>
  <si>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</si>
  <si>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</si>
  <si>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</si>
  <si>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</si>
  <si>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</si>
  <si>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</si>
  <si>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</si>
  <si>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</si>
  <si>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</si>
  <si>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</si>
  <si>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</si>
  <si>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</si>
  <si>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</si>
  <si>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</si>
  <si>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</si>
  <si>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</si>
  <si>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</si>
  <si>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</si>
  <si>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</si>
  <si>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</si>
  <si>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</si>
  <si>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</si>
  <si>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</si>
  <si>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</si>
  <si>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</si>
  <si>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</si>
  <si>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</si>
  <si>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</si>
  <si>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</si>
  <si>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</si>
  <si>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</si>
  <si>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</si>
  <si>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</si>
  <si>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</si>
  <si>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Afregningsmålere, elektroniske ≤ Ø 110mm (Qn 10)</t>
  </si>
  <si>
    <t>10</t>
  </si>
  <si>
    <t>Stik på ledningsnet, Konstruktioner</t>
  </si>
  <si>
    <t>SRO anlæg</t>
  </si>
  <si>
    <t>Beluftningsanlæg, kompressorbeluftning</t>
  </si>
  <si>
    <t>25</t>
  </si>
  <si>
    <t>SRO-brønd/kvarterbrønd/sektionsbrønd, Konstruktioner</t>
  </si>
  <si>
    <t>50</t>
  </si>
  <si>
    <t>SMS-tjeneste</t>
  </si>
  <si>
    <t>Ø110 mm &lt; Ledningsnet ≤ Ø 250 mm</t>
  </si>
  <si>
    <t>SRO-brønd/kvarterbrønd/sektionsbrønd, SRO</t>
  </si>
  <si>
    <t>Hedensted Vandværk</t>
  </si>
  <si>
    <t>V078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</si>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</sst>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2" fillId="0" borderId="0" xfId="0" applyFont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194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195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128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137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1" t="s">
        <v>138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Hedensted Vandværk</v>
      </c>
      <c r="B1" s="56"/>
      <c r="C1" s="56"/>
      <c r="D1" s="56"/>
      <c r="E1" s="56"/>
    </row>
    <row r="2" spans="1:5" x14ac:dyDescent="0.25">
      <c r="A2" s="219" t="str">
        <f>'1. Forside'!A2</f>
        <v>V078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118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ht="15.75" x14ac:dyDescent="0.25">
      <c r="A7" s="56"/>
      <c r="B7" s="225" t="s">
        <v>191</v>
      </c>
      <c r="C7" s="51">
        <v>15000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15000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Hedensted Vandværk</v>
      </c>
      <c r="B1" s="26"/>
      <c r="C1" s="26"/>
      <c r="D1" s="26"/>
      <c r="E1" s="26"/>
    </row>
    <row r="2" spans="1:5" x14ac:dyDescent="0.25">
      <c r="A2" s="220" t="str">
        <f>'1. Forside'!A2</f>
        <v>V078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176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90000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-90000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-95104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-125000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29896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Hedensted Vandværk</v>
      </c>
      <c r="B1" s="26"/>
      <c r="C1" s="26"/>
      <c r="D1" s="26"/>
      <c r="E1" s="26"/>
    </row>
    <row r="2" spans="1:5" x14ac:dyDescent="0.25">
      <c r="A2" s="220" t="str">
        <f>'1. Forside'!A2</f>
        <v>V078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177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-8437905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-4187854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-4250051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-850010.2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Hedensted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178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6928834.1983443769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1862631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143745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20115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131653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2158144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655953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655953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-1710762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-1710762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1103335</v>
      </c>
      <c r="D27" s="79" t="s">
        <v>0</v>
      </c>
      <c r="E27" s="10">
        <f>IF(C27&lt;0,0,-C27)</f>
        <v>-1103335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1070150</v>
      </c>
      <c r="D31" s="79" t="s">
        <v>0</v>
      </c>
      <c r="E31" s="10">
        <f>-C31</f>
        <v>-1070150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3776366.86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3776366.86</v>
      </c>
      <c r="D36" s="79" t="s">
        <v>0</v>
      </c>
      <c r="E36" s="10">
        <f>-C36</f>
        <v>-3776366.86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978982.338344377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Hedensted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V078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179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1" t="s">
        <v>0</v>
      </c>
      <c r="E7" s="222">
        <v>389434</v>
      </c>
      <c r="F7" s="221" t="s">
        <v>0</v>
      </c>
      <c r="G7" s="222">
        <v>285058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0</v>
      </c>
      <c r="D8" s="221" t="s">
        <v>0</v>
      </c>
      <c r="E8" s="223">
        <v>63064</v>
      </c>
      <c r="F8" s="221" t="s">
        <v>0</v>
      </c>
      <c r="G8" s="223">
        <v>0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326370</v>
      </c>
      <c r="F9" s="221" t="s">
        <v>0</v>
      </c>
      <c r="G9" s="223">
        <v>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0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0</v>
      </c>
      <c r="F11" s="153" t="s">
        <v>0</v>
      </c>
      <c r="G11" s="55">
        <f>E11+G7-G8-G9</f>
        <v>285058</v>
      </c>
      <c r="H11" s="153" t="s">
        <v>0</v>
      </c>
      <c r="I11" s="55">
        <f>G11+I7-I8-I9</f>
        <v>285058</v>
      </c>
      <c r="J11" s="153" t="s">
        <v>0</v>
      </c>
      <c r="K11" s="55">
        <f>K7-K8-K9+K10+I11</f>
        <v>285058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Hedensted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2111116.0339160515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-8022.2409288809959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-31772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2071321.7929871706</v>
      </c>
      <c r="D13" s="79" t="s">
        <v>0</v>
      </c>
      <c r="E13" s="6">
        <f>C13</f>
        <v>2071321.7929871706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1692966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196</v>
      </c>
      <c r="C16" s="14">
        <f>'6. Gennemførte investeringer'!F25</f>
        <v>379351.36388888891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84505.253333333341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investeringer'!F18</f>
        <v>94290.833333333328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2251113.4505555555</v>
      </c>
      <c r="D19" s="79" t="s">
        <v>0</v>
      </c>
      <c r="E19" s="8">
        <f>C19</f>
        <v>2251113.4505555555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2750100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50000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-156847.75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15000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-90000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29896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2631148.25</v>
      </c>
      <c r="D29" s="79" t="s">
        <v>0</v>
      </c>
      <c r="E29" s="6">
        <f>C29</f>
        <v>2631148.25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-850010.2</v>
      </c>
      <c r="D31" s="79" t="s">
        <v>0</v>
      </c>
      <c r="E31" s="10">
        <f>C31</f>
        <v>-850010.2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978982.338344377</v>
      </c>
      <c r="D33" s="79" t="s">
        <v>0</v>
      </c>
      <c r="E33" s="12">
        <f>C33</f>
        <v>978982.338344377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7082555.6318871025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419739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16.873713502645934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10.321784804097552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Hedensted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V078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124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2111116.0339160515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2111116.0339160515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2111116.0339160515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-8022.2409288809959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Hedensted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1647937.1760748697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2103093.7929871706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2111116.0339160515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7">
        <v>127089.18524174629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31772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Hedensted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122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87179807.069496185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1692966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1692966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Hedensted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126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154845</v>
      </c>
      <c r="F8" s="34">
        <f t="shared" ref="F8" si="0">E8/D8</f>
        <v>2064.6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818874</v>
      </c>
      <c r="F9" s="34">
        <f t="shared" ref="F9:F22" si="1">E9/D9</f>
        <v>81887.399999999994</v>
      </c>
      <c r="G9" s="35" t="s">
        <v>0</v>
      </c>
      <c r="H9" s="26"/>
    </row>
    <row r="10" spans="1:8" s="148" customFormat="1" x14ac:dyDescent="0.25">
      <c r="A10" s="26"/>
      <c r="B10" s="29" t="s">
        <v>180</v>
      </c>
      <c r="C10" s="30" t="s">
        <v>181</v>
      </c>
      <c r="D10" s="31" t="s">
        <v>182</v>
      </c>
      <c r="E10" s="32">
        <v>75001</v>
      </c>
      <c r="F10" s="34">
        <f t="shared" si="1"/>
        <v>1000.0133333333333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 t="s">
        <v>181</v>
      </c>
      <c r="D11" s="31" t="s">
        <v>182</v>
      </c>
      <c r="E11" s="32">
        <v>3280</v>
      </c>
      <c r="F11" s="34">
        <f t="shared" si="1"/>
        <v>43.733333333333334</v>
      </c>
      <c r="G11" s="35" t="s">
        <v>0</v>
      </c>
      <c r="H11" s="26"/>
    </row>
    <row r="12" spans="1:8" s="148" customFormat="1" x14ac:dyDescent="0.25">
      <c r="A12" s="26"/>
      <c r="B12" s="29" t="s">
        <v>180</v>
      </c>
      <c r="C12" s="30" t="s">
        <v>181</v>
      </c>
      <c r="D12" s="31" t="s">
        <v>182</v>
      </c>
      <c r="E12" s="32">
        <v>91281</v>
      </c>
      <c r="F12" s="34">
        <f t="shared" si="1"/>
        <v>1217.08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 t="s">
        <v>181</v>
      </c>
      <c r="D13" s="31" t="s">
        <v>182</v>
      </c>
      <c r="E13" s="32">
        <v>3737</v>
      </c>
      <c r="F13" s="34">
        <f t="shared" si="1"/>
        <v>49.826666666666668</v>
      </c>
      <c r="G13" s="35" t="s">
        <v>0</v>
      </c>
      <c r="H13" s="26"/>
    </row>
    <row r="14" spans="1:8" s="148" customFormat="1" x14ac:dyDescent="0.25">
      <c r="A14" s="26"/>
      <c r="B14" s="29" t="s">
        <v>185</v>
      </c>
      <c r="C14" s="30" t="s">
        <v>181</v>
      </c>
      <c r="D14" s="31" t="s">
        <v>182</v>
      </c>
      <c r="E14" s="32">
        <v>6049</v>
      </c>
      <c r="F14" s="34">
        <f t="shared" si="1"/>
        <v>80.653333333333336</v>
      </c>
      <c r="G14" s="35" t="s">
        <v>0</v>
      </c>
      <c r="H14" s="26"/>
    </row>
    <row r="15" spans="1:8" s="148" customFormat="1" x14ac:dyDescent="0.25">
      <c r="A15" s="26"/>
      <c r="B15" s="29" t="s">
        <v>185</v>
      </c>
      <c r="C15" s="30" t="s">
        <v>181</v>
      </c>
      <c r="D15" s="31" t="s">
        <v>182</v>
      </c>
      <c r="E15" s="32">
        <v>9380</v>
      </c>
      <c r="F15" s="34">
        <f t="shared" si="1"/>
        <v>125.06666666666666</v>
      </c>
      <c r="G15" s="35" t="s">
        <v>0</v>
      </c>
      <c r="H15" s="26"/>
    </row>
    <row r="16" spans="1:8" s="148" customFormat="1" x14ac:dyDescent="0.25">
      <c r="A16" s="26"/>
      <c r="B16" s="29" t="s">
        <v>185</v>
      </c>
      <c r="C16" s="30" t="s">
        <v>181</v>
      </c>
      <c r="D16" s="31" t="s">
        <v>182</v>
      </c>
      <c r="E16" s="32">
        <v>11235</v>
      </c>
      <c r="F16" s="34">
        <f t="shared" si="1"/>
        <v>149.80000000000001</v>
      </c>
      <c r="G16" s="35" t="s">
        <v>0</v>
      </c>
      <c r="H16" s="26"/>
    </row>
    <row r="17" spans="1:8" s="148" customFormat="1" x14ac:dyDescent="0.25">
      <c r="A17" s="26"/>
      <c r="B17" s="29" t="s">
        <v>186</v>
      </c>
      <c r="C17" s="30" t="s">
        <v>181</v>
      </c>
      <c r="D17" s="31" t="s">
        <v>184</v>
      </c>
      <c r="E17" s="32">
        <v>900</v>
      </c>
      <c r="F17" s="34">
        <f t="shared" si="1"/>
        <v>90</v>
      </c>
      <c r="G17" s="35" t="s">
        <v>0</v>
      </c>
      <c r="H17" s="26"/>
    </row>
    <row r="18" spans="1:8" s="148" customFormat="1" x14ac:dyDescent="0.25">
      <c r="A18" s="26"/>
      <c r="B18" s="29" t="s">
        <v>187</v>
      </c>
      <c r="C18" s="30" t="s">
        <v>181</v>
      </c>
      <c r="D18" s="31" t="s">
        <v>188</v>
      </c>
      <c r="E18" s="32">
        <v>18050</v>
      </c>
      <c r="F18" s="34">
        <f t="shared" si="1"/>
        <v>722</v>
      </c>
      <c r="G18" s="35" t="s">
        <v>0</v>
      </c>
      <c r="H18" s="26"/>
    </row>
    <row r="19" spans="1:8" s="148" customFormat="1" x14ac:dyDescent="0.25">
      <c r="A19" s="26"/>
      <c r="B19" s="29" t="s">
        <v>189</v>
      </c>
      <c r="C19" s="30" t="s">
        <v>181</v>
      </c>
      <c r="D19" s="31" t="s">
        <v>190</v>
      </c>
      <c r="E19" s="32">
        <v>39900</v>
      </c>
      <c r="F19" s="34">
        <f t="shared" si="1"/>
        <v>798</v>
      </c>
      <c r="G19" s="35" t="s">
        <v>0</v>
      </c>
      <c r="H19" s="26"/>
    </row>
    <row r="20" spans="1:8" s="148" customFormat="1" x14ac:dyDescent="0.25">
      <c r="A20" s="26"/>
      <c r="B20" s="29" t="s">
        <v>185</v>
      </c>
      <c r="C20" s="30" t="s">
        <v>181</v>
      </c>
      <c r="D20" s="31" t="s">
        <v>182</v>
      </c>
      <c r="E20" s="32">
        <v>2750</v>
      </c>
      <c r="F20" s="34">
        <f t="shared" si="1"/>
        <v>36.666666666666664</v>
      </c>
      <c r="G20" s="35" t="s">
        <v>0</v>
      </c>
      <c r="H20" s="26"/>
    </row>
    <row r="21" spans="1:8" s="148" customFormat="1" x14ac:dyDescent="0.25">
      <c r="A21" s="26"/>
      <c r="B21" s="29" t="s">
        <v>185</v>
      </c>
      <c r="C21" s="30" t="s">
        <v>181</v>
      </c>
      <c r="D21" s="31" t="s">
        <v>188</v>
      </c>
      <c r="E21" s="32">
        <v>44662</v>
      </c>
      <c r="F21" s="34">
        <f t="shared" si="1"/>
        <v>1786.48</v>
      </c>
      <c r="G21" s="35" t="s">
        <v>0</v>
      </c>
      <c r="H21" s="26"/>
    </row>
    <row r="22" spans="1:8" s="148" customFormat="1" x14ac:dyDescent="0.25">
      <c r="A22" s="26"/>
      <c r="B22" s="29" t="s">
        <v>180</v>
      </c>
      <c r="C22" s="30" t="s">
        <v>181</v>
      </c>
      <c r="D22" s="31" t="s">
        <v>182</v>
      </c>
      <c r="E22" s="32">
        <v>430818</v>
      </c>
      <c r="F22" s="34">
        <f t="shared" si="1"/>
        <v>5744.24</v>
      </c>
      <c r="G22" s="35" t="s">
        <v>0</v>
      </c>
      <c r="H22" s="26"/>
    </row>
    <row r="23" spans="1:8" s="148" customFormat="1" x14ac:dyDescent="0.25">
      <c r="A23" s="26"/>
      <c r="B23" s="23" t="s">
        <v>71</v>
      </c>
      <c r="C23" s="158"/>
      <c r="D23" s="158"/>
      <c r="E23" s="158"/>
      <c r="F23" s="36">
        <f>SUM(F8:F22)</f>
        <v>95795.560000000012</v>
      </c>
      <c r="G23" s="37" t="s">
        <v>0</v>
      </c>
      <c r="H23" s="26"/>
    </row>
    <row r="24" spans="1:8" s="148" customFormat="1" x14ac:dyDescent="0.25">
      <c r="A24" s="26"/>
      <c r="B24" s="107" t="s">
        <v>132</v>
      </c>
      <c r="C24" s="159"/>
      <c r="D24" s="159"/>
      <c r="E24" s="159"/>
      <c r="F24" s="66">
        <v>283555.80388888891</v>
      </c>
      <c r="G24" s="37" t="s">
        <v>0</v>
      </c>
      <c r="H24" s="26"/>
    </row>
    <row r="25" spans="1:8" s="148" customFormat="1" x14ac:dyDescent="0.25">
      <c r="A25" s="26"/>
      <c r="B25" s="39" t="s">
        <v>68</v>
      </c>
      <c r="C25" s="160"/>
      <c r="D25" s="160"/>
      <c r="E25" s="161"/>
      <c r="F25" s="38">
        <f>F23+F24</f>
        <v>379351.36388888891</v>
      </c>
      <c r="G25" s="38" t="s">
        <v>0</v>
      </c>
      <c r="H25" s="26"/>
    </row>
    <row r="26" spans="1:8" s="148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t="14.45" hidden="1" customHeight="1" x14ac:dyDescent="0.25"/>
    <row r="33" s="148" customFormat="1" ht="14.4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Hedensted Vandværk</v>
      </c>
      <c r="B1" s="162"/>
      <c r="C1" s="162"/>
      <c r="D1" s="162"/>
      <c r="E1" s="162"/>
    </row>
    <row r="2" spans="1:5" x14ac:dyDescent="0.25">
      <c r="A2" s="1" t="str">
        <f>'1. Forside'!A2</f>
        <v>V078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121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40766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66319.866666666683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investeringer'!F23</f>
        <v>95795.560000000012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84505.253333333341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Hedensted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120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183</v>
      </c>
      <c r="C8" s="30">
        <v>2015</v>
      </c>
      <c r="D8" s="31">
        <v>10</v>
      </c>
      <c r="E8" s="32">
        <v>341500</v>
      </c>
      <c r="F8" s="45">
        <f>E8/D8</f>
        <v>34150</v>
      </c>
      <c r="G8" s="35" t="s">
        <v>0</v>
      </c>
      <c r="H8" s="26"/>
    </row>
    <row r="9" spans="1:8" s="148" customFormat="1" x14ac:dyDescent="0.25">
      <c r="A9" s="26"/>
      <c r="B9" s="29" t="s">
        <v>180</v>
      </c>
      <c r="C9" s="30">
        <v>2015</v>
      </c>
      <c r="D9" s="31">
        <v>75</v>
      </c>
      <c r="E9" s="32">
        <v>200000</v>
      </c>
      <c r="F9" s="45">
        <f t="shared" ref="F9:F15" si="0">E9/D9</f>
        <v>2666.6666666666665</v>
      </c>
      <c r="G9" s="35" t="s">
        <v>0</v>
      </c>
      <c r="H9" s="26"/>
    </row>
    <row r="10" spans="1:8" s="148" customFormat="1" x14ac:dyDescent="0.25">
      <c r="A10" s="26"/>
      <c r="B10" s="29" t="s">
        <v>192</v>
      </c>
      <c r="C10" s="30">
        <v>2015</v>
      </c>
      <c r="D10" s="31">
        <v>75</v>
      </c>
      <c r="E10" s="32">
        <v>215500</v>
      </c>
      <c r="F10" s="45">
        <f t="shared" si="0"/>
        <v>2873.3333333333335</v>
      </c>
      <c r="G10" s="35" t="s">
        <v>0</v>
      </c>
      <c r="H10" s="26"/>
    </row>
    <row r="11" spans="1:8" s="148" customFormat="1" x14ac:dyDescent="0.25">
      <c r="A11" s="26"/>
      <c r="B11" s="29" t="s">
        <v>193</v>
      </c>
      <c r="C11" s="30">
        <v>2015</v>
      </c>
      <c r="D11" s="31">
        <v>16</v>
      </c>
      <c r="E11" s="32">
        <v>63000</v>
      </c>
      <c r="F11" s="45">
        <f t="shared" si="0"/>
        <v>3937.5</v>
      </c>
      <c r="G11" s="35" t="s">
        <v>0</v>
      </c>
      <c r="H11" s="26"/>
    </row>
    <row r="12" spans="1:8" s="148" customFormat="1" x14ac:dyDescent="0.25">
      <c r="A12" s="26"/>
      <c r="B12" s="29" t="s">
        <v>180</v>
      </c>
      <c r="C12" s="30">
        <v>2015</v>
      </c>
      <c r="D12" s="31">
        <v>75</v>
      </c>
      <c r="E12" s="32">
        <v>380000</v>
      </c>
      <c r="F12" s="45">
        <f t="shared" si="0"/>
        <v>5066.666666666667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>
        <v>2016</v>
      </c>
      <c r="D13" s="31">
        <v>10</v>
      </c>
      <c r="E13" s="32">
        <v>341500</v>
      </c>
      <c r="F13" s="45">
        <f t="shared" si="0"/>
        <v>34150</v>
      </c>
      <c r="G13" s="35" t="s">
        <v>0</v>
      </c>
      <c r="H13" s="26"/>
    </row>
    <row r="14" spans="1:8" s="148" customFormat="1" x14ac:dyDescent="0.25">
      <c r="A14" s="26"/>
      <c r="B14" s="29" t="s">
        <v>180</v>
      </c>
      <c r="C14" s="30">
        <v>2016</v>
      </c>
      <c r="D14" s="31">
        <v>75</v>
      </c>
      <c r="E14" s="32">
        <v>200000</v>
      </c>
      <c r="F14" s="45">
        <f t="shared" si="0"/>
        <v>2666.6666666666665</v>
      </c>
      <c r="G14" s="35" t="s">
        <v>0</v>
      </c>
      <c r="H14" s="26"/>
    </row>
    <row r="15" spans="1:8" s="148" customFormat="1" x14ac:dyDescent="0.25">
      <c r="A15" s="26"/>
      <c r="B15" s="29" t="s">
        <v>180</v>
      </c>
      <c r="C15" s="30">
        <v>2016</v>
      </c>
      <c r="D15" s="31">
        <v>75</v>
      </c>
      <c r="E15" s="32">
        <v>658500</v>
      </c>
      <c r="F15" s="45">
        <f t="shared" si="0"/>
        <v>8780</v>
      </c>
      <c r="G15" s="35" t="s">
        <v>0</v>
      </c>
      <c r="H15" s="26"/>
    </row>
    <row r="16" spans="1:8" s="148" customFormat="1" x14ac:dyDescent="0.25">
      <c r="A16" s="26"/>
      <c r="B16" s="109" t="s">
        <v>72</v>
      </c>
      <c r="C16" s="165"/>
      <c r="D16" s="166"/>
      <c r="E16" s="167"/>
      <c r="F16" s="46">
        <f>SUMIF(C8:C15,"2015",F8:F15)</f>
        <v>48694.166666666664</v>
      </c>
      <c r="G16" s="47" t="s">
        <v>0</v>
      </c>
      <c r="H16" s="26"/>
    </row>
    <row r="17" spans="1:8" s="148" customFormat="1" x14ac:dyDescent="0.25">
      <c r="A17" s="26"/>
      <c r="B17" s="107" t="s">
        <v>130</v>
      </c>
      <c r="C17" s="168"/>
      <c r="D17" s="169"/>
      <c r="E17" s="170"/>
      <c r="F17" s="46">
        <f>SUMIF(C8:C15,"2016",F8:F15)</f>
        <v>45596.666666666664</v>
      </c>
      <c r="G17" s="47" t="s">
        <v>0</v>
      </c>
      <c r="H17" s="26"/>
    </row>
    <row r="18" spans="1:8" s="148" customFormat="1" x14ac:dyDescent="0.25">
      <c r="A18" s="26"/>
      <c r="B18" s="50" t="s">
        <v>36</v>
      </c>
      <c r="C18" s="171"/>
      <c r="D18" s="172"/>
      <c r="E18" s="172"/>
      <c r="F18" s="48">
        <f>F16+F17</f>
        <v>94290.833333333328</v>
      </c>
      <c r="G18" s="49" t="s">
        <v>0</v>
      </c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173"/>
      <c r="G21" s="173"/>
      <c r="H21" s="26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t="12" hidden="1" customHeight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Hedensted Vandværk</v>
      </c>
      <c r="B1" s="56"/>
      <c r="C1" s="56"/>
      <c r="D1" s="176"/>
      <c r="E1" s="56"/>
    </row>
    <row r="2" spans="1:5" x14ac:dyDescent="0.25">
      <c r="A2" s="219" t="str">
        <f>'1. Forside'!A2</f>
        <v>V078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119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197</v>
      </c>
      <c r="C11" s="178"/>
      <c r="D11" s="179"/>
      <c r="E11" s="56"/>
    </row>
    <row r="12" spans="1:5" x14ac:dyDescent="0.25">
      <c r="A12" s="56"/>
      <c r="B12" s="53" t="s">
        <v>198</v>
      </c>
      <c r="C12" s="180">
        <v>2750100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2750100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0" t="s">
        <v>140</v>
      </c>
      <c r="C16" s="261"/>
      <c r="D16" s="262"/>
      <c r="E16" s="56"/>
    </row>
    <row r="17" spans="1:5" x14ac:dyDescent="0.25">
      <c r="A17" s="56"/>
      <c r="B17" s="53" t="s">
        <v>70</v>
      </c>
      <c r="C17" s="51">
        <v>20000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30000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50000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3" t="s">
        <v>141</v>
      </c>
      <c r="C22" s="264"/>
      <c r="D22" s="265"/>
      <c r="E22" s="56"/>
    </row>
    <row r="23" spans="1:5" x14ac:dyDescent="0.25">
      <c r="A23" s="56"/>
      <c r="B23" s="108" t="s">
        <v>142</v>
      </c>
      <c r="C23" s="19">
        <v>2621759.25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2778607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-156847.75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2015-10-01T11:23:40Z</dcterms:modified>
</cp:coreProperties>
</file>